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180" windowWidth="18195" windowHeight="8385"/>
  </bookViews>
  <sheets>
    <sheet name="Приложение №12" sheetId="5" r:id="rId1"/>
    <sheet name="Приложение №16" sheetId="3" r:id="rId2"/>
    <sheet name="Приложение №18" sheetId="4" r:id="rId3"/>
  </sheets>
  <definedNames>
    <definedName name="_xlnm._FilterDatabase" localSheetId="0" hidden="1">'Приложение №12'!$B$13:$S$13</definedName>
    <definedName name="_xlnm.Print_Area" localSheetId="0">'Приложение №12'!$A$1:$S$57</definedName>
    <definedName name="_xlnm.Print_Area" localSheetId="1">'Приложение №16'!$A$1:$AA$50</definedName>
    <definedName name="_xlnm.Print_Area" localSheetId="2">'Приложение №18'!$A$1:$W$36</definedName>
  </definedNames>
  <calcPr calcId="125725"/>
</workbook>
</file>

<file path=xl/calcChain.xml><?xml version="1.0" encoding="utf-8"?>
<calcChain xmlns="http://schemas.openxmlformats.org/spreadsheetml/2006/main">
  <c r="C35" i="3"/>
  <c r="C33"/>
  <c r="R28" i="4" l="1"/>
  <c r="Q28"/>
  <c r="R27" l="1"/>
  <c r="Q27"/>
  <c r="C21" i="3" l="1"/>
  <c r="C17"/>
  <c r="C31"/>
  <c r="C27"/>
  <c r="C23"/>
  <c r="C19"/>
  <c r="C15"/>
  <c r="R25" i="4" l="1"/>
  <c r="Q25"/>
  <c r="Q11"/>
  <c r="R11"/>
  <c r="Q12"/>
  <c r="R12"/>
  <c r="Q13"/>
  <c r="R13"/>
  <c r="Q14"/>
  <c r="R14"/>
  <c r="Q15"/>
  <c r="R15"/>
  <c r="Q16"/>
  <c r="R16"/>
  <c r="Q17"/>
  <c r="R17"/>
  <c r="Q18"/>
  <c r="R18"/>
  <c r="Q19"/>
  <c r="R19"/>
  <c r="Q20"/>
  <c r="R20"/>
  <c r="Q21"/>
  <c r="R21"/>
  <c r="Q22"/>
  <c r="R22"/>
  <c r="Q23"/>
  <c r="R23"/>
  <c r="Q24"/>
  <c r="R24"/>
  <c r="Q26"/>
  <c r="R26"/>
  <c r="R10"/>
  <c r="Q10"/>
  <c r="R9"/>
  <c r="Q9"/>
  <c r="Z37" i="3" l="1"/>
  <c r="D39"/>
  <c r="E39"/>
  <c r="F39"/>
  <c r="G39"/>
  <c r="G40" s="1"/>
  <c r="H39"/>
  <c r="I39"/>
  <c r="J39"/>
  <c r="K39"/>
  <c r="L39"/>
  <c r="M39"/>
  <c r="N39"/>
  <c r="O39"/>
  <c r="P39"/>
  <c r="Q39"/>
  <c r="R39"/>
  <c r="T39"/>
  <c r="U39"/>
  <c r="V39"/>
  <c r="X39"/>
  <c r="Y39"/>
  <c r="Z39"/>
  <c r="D37"/>
  <c r="E37"/>
  <c r="F37"/>
  <c r="G37"/>
  <c r="G38" s="1"/>
  <c r="H37"/>
  <c r="I37"/>
  <c r="J37"/>
  <c r="K37"/>
  <c r="L37"/>
  <c r="M37"/>
  <c r="N37"/>
  <c r="O37"/>
  <c r="P37"/>
  <c r="Q37"/>
  <c r="R37"/>
  <c r="T37"/>
  <c r="U37"/>
  <c r="V37"/>
  <c r="X37"/>
  <c r="Y37"/>
  <c r="C37"/>
  <c r="C39"/>
  <c r="C38" l="1"/>
  <c r="C34"/>
  <c r="C41"/>
  <c r="C40"/>
  <c r="S31" l="1"/>
  <c r="C29"/>
  <c r="S29" s="1"/>
  <c r="S27"/>
  <c r="C25"/>
  <c r="S25" s="1"/>
  <c r="S23"/>
  <c r="S21"/>
  <c r="S19"/>
  <c r="S17"/>
  <c r="C13"/>
  <c r="S13" s="1"/>
  <c r="W35"/>
  <c r="W31"/>
  <c r="W27"/>
  <c r="W23"/>
  <c r="W19"/>
  <c r="W15"/>
  <c r="W33"/>
  <c r="W29"/>
  <c r="W25"/>
  <c r="W21"/>
  <c r="W17"/>
  <c r="W13"/>
  <c r="S35"/>
  <c r="S15"/>
  <c r="S33"/>
  <c r="W37" l="1"/>
  <c r="S37"/>
  <c r="W39"/>
  <c r="S39"/>
  <c r="W14" l="1"/>
  <c r="G14"/>
  <c r="W16"/>
  <c r="W18"/>
  <c r="G34" l="1"/>
  <c r="G16"/>
  <c r="G36"/>
  <c r="G22"/>
  <c r="G18"/>
  <c r="G30"/>
  <c r="G26"/>
  <c r="W34"/>
  <c r="W30"/>
  <c r="W32"/>
  <c r="W36"/>
  <c r="G32"/>
  <c r="G41"/>
  <c r="G28"/>
  <c r="W26"/>
  <c r="W28"/>
  <c r="G24"/>
  <c r="W22"/>
  <c r="W24"/>
  <c r="G20"/>
  <c r="W20"/>
  <c r="O41"/>
  <c r="W41"/>
  <c r="S41" l="1"/>
  <c r="S14"/>
  <c r="S18"/>
  <c r="S22"/>
  <c r="S28" l="1"/>
  <c r="S20"/>
  <c r="S24"/>
  <c r="S34"/>
  <c r="S26"/>
  <c r="S30"/>
  <c r="K41"/>
  <c r="S32"/>
  <c r="S36"/>
  <c r="S16"/>
  <c r="C16" l="1"/>
  <c r="C28"/>
  <c r="C32"/>
  <c r="C24"/>
  <c r="C36"/>
  <c r="C20"/>
  <c r="C18" l="1"/>
  <c r="C22"/>
  <c r="C14"/>
  <c r="C26"/>
  <c r="C30"/>
</calcChain>
</file>

<file path=xl/sharedStrings.xml><?xml version="1.0" encoding="utf-8"?>
<sst xmlns="http://schemas.openxmlformats.org/spreadsheetml/2006/main" count="675" uniqueCount="258">
  <si>
    <t>Порядковый номер</t>
  </si>
  <si>
    <t>Код Общества</t>
  </si>
  <si>
    <t>Подразделение - потребитель продукции</t>
  </si>
  <si>
    <t>Номер лота</t>
  </si>
  <si>
    <t>Наименование лота</t>
  </si>
  <si>
    <t>Сведения о количестве (объеме)</t>
  </si>
  <si>
    <t>Организатор закупки</t>
  </si>
  <si>
    <t>Планируемый способ закупки</t>
  </si>
  <si>
    <t>Фактический способ закупки</t>
  </si>
  <si>
    <t>Планируемая дата официального объявления о начале процедур (мм.гг.)</t>
  </si>
  <si>
    <t>Фактическая дата официального объявления о начале процедур (чч.мм.гггг.)</t>
  </si>
  <si>
    <t>Фактическая дата подведения итогов закупочной процедуры (чч.мм.гг)</t>
  </si>
  <si>
    <t>Наименование компании-победителя проведенной процедуры</t>
  </si>
  <si>
    <t>Наименование</t>
  </si>
  <si>
    <t>Исполнитель:</t>
  </si>
  <si>
    <t>АО "Храми ГЭС I"</t>
  </si>
  <si>
    <t>СЗО</t>
  </si>
  <si>
    <t>(подпись)</t>
  </si>
  <si>
    <t>отчёт составляется без учёта закупок топлива (газ, уголь, мазут) для выработки электро- и теплоэнергии</t>
  </si>
  <si>
    <t>Способ закупки</t>
  </si>
  <si>
    <t>Кол-во, шт.</t>
  </si>
  <si>
    <t>Всего</t>
  </si>
  <si>
    <t>Всего закупок на ЭТП</t>
  </si>
  <si>
    <t>Всего закупок, проводимых СЗО, на ЭТП</t>
  </si>
  <si>
    <t>Упрощенная процедура закупки</t>
  </si>
  <si>
    <t>План</t>
  </si>
  <si>
    <r>
      <t xml:space="preserve">% </t>
    </r>
    <r>
      <rPr>
        <b/>
        <sz val="10"/>
        <color theme="1"/>
        <rFont val="Arial"/>
        <family val="2"/>
        <charset val="204"/>
      </rPr>
      <t>плана от</t>
    </r>
    <r>
      <rPr>
        <sz val="10"/>
        <color theme="1"/>
        <rFont val="Arial"/>
        <family val="2"/>
        <charset val="204"/>
      </rPr>
      <t xml:space="preserve"> общей суммы </t>
    </r>
    <r>
      <rPr>
        <b/>
        <sz val="10"/>
        <color theme="1"/>
        <rFont val="Arial"/>
        <family val="2"/>
        <charset val="204"/>
      </rPr>
      <t>плана</t>
    </r>
    <r>
      <rPr>
        <sz val="10"/>
        <color theme="1"/>
        <rFont val="Arial"/>
        <family val="2"/>
        <charset val="204"/>
      </rPr>
      <t xml:space="preserve"> закупок</t>
    </r>
  </si>
  <si>
    <t>Факт</t>
  </si>
  <si>
    <r>
      <t xml:space="preserve">% </t>
    </r>
    <r>
      <rPr>
        <b/>
        <sz val="10"/>
        <color theme="1"/>
        <rFont val="Arial"/>
        <family val="2"/>
        <charset val="204"/>
      </rPr>
      <t>факта от</t>
    </r>
    <r>
      <rPr>
        <sz val="10"/>
        <color theme="1"/>
        <rFont val="Arial"/>
        <family val="2"/>
        <charset val="204"/>
      </rPr>
      <t xml:space="preserve"> общей суммы </t>
    </r>
    <r>
      <rPr>
        <b/>
        <sz val="10"/>
        <color theme="1"/>
        <rFont val="Arial"/>
        <family val="2"/>
        <charset val="204"/>
      </rPr>
      <t>факта</t>
    </r>
    <r>
      <rPr>
        <sz val="10"/>
        <color theme="1"/>
        <rFont val="Arial"/>
        <family val="2"/>
        <charset val="204"/>
      </rPr>
      <t xml:space="preserve"> закупок</t>
    </r>
  </si>
  <si>
    <t>Открытый конкурс</t>
  </si>
  <si>
    <t>Открытый запрос предложений</t>
  </si>
  <si>
    <t>Открытый запрос цен</t>
  </si>
  <si>
    <t>Единственный источник</t>
  </si>
  <si>
    <t>Объём исполнения ГКПЗ, %</t>
  </si>
  <si>
    <t>ОЗЦ</t>
  </si>
  <si>
    <t>ОК</t>
  </si>
  <si>
    <t>Канделаки Д.В.</t>
  </si>
  <si>
    <t>Топливо для автотранспорта</t>
  </si>
  <si>
    <t>Администрация</t>
  </si>
  <si>
    <t>ООО «Унигруп»</t>
  </si>
  <si>
    <t>Инструменты для механических работ</t>
  </si>
  <si>
    <t>Канцтовары</t>
  </si>
  <si>
    <t xml:space="preserve">Аренда парковочного места </t>
  </si>
  <si>
    <t>Медицинское страхование сотрудников</t>
  </si>
  <si>
    <t>Страхование автотранспорта</t>
  </si>
  <si>
    <t>УПЗ</t>
  </si>
  <si>
    <t>РЗП</t>
  </si>
  <si>
    <t>ОЗП</t>
  </si>
  <si>
    <t>ООО «Дворец Спорта»</t>
  </si>
  <si>
    <t>номер закупки</t>
  </si>
  <si>
    <t>номер лота</t>
  </si>
  <si>
    <t>наименование лота</t>
  </si>
  <si>
    <t>наименование контрагента</t>
  </si>
  <si>
    <t>УТВЕРЖДАЮ</t>
  </si>
  <si>
    <t>Ряд закупочных процедур</t>
  </si>
  <si>
    <t>фактическая стоимость лота (итоговая), лари без учёта НДС</t>
  </si>
  <si>
    <t>Электро-механический цех</t>
  </si>
  <si>
    <t>Цех ГТС</t>
  </si>
  <si>
    <t>Расходные материалы для механических работ (разные)</t>
  </si>
  <si>
    <t>Расходные материалы для электротехнических работ (разные)</t>
  </si>
  <si>
    <t>Расходные материалы (кабель)</t>
  </si>
  <si>
    <t>Расходные материалы (смазочные)</t>
  </si>
  <si>
    <t>Расходные материалы (строительные)</t>
  </si>
  <si>
    <t>Спецодежда и специнвентарь для персонала</t>
  </si>
  <si>
    <t>Финансово-экономический отдел</t>
  </si>
  <si>
    <t>Строительство очистных сооружений для очистки хозяйственно-бытовых стоков ГЭС и жилого поселка</t>
  </si>
  <si>
    <t xml:space="preserve"> -</t>
  </si>
  <si>
    <t>ООО «Т.М. Сервис»</t>
  </si>
  <si>
    <t>АО «Страховая компания Имеди L»</t>
  </si>
  <si>
    <t>Фактическая стоимость лота (итоговая), лари без учёта НДС</t>
  </si>
  <si>
    <t>Сумма,  тыс. лари без НДС*</t>
  </si>
  <si>
    <t>усл. ед.</t>
  </si>
  <si>
    <t>Б/Н</t>
  </si>
  <si>
    <t>(Горелишвили Александр Гиоргиевич, Специалист по закупкам АО "Храми ГЭС I", Тел +995 599 567520)</t>
  </si>
  <si>
    <t>ООО «ТЕГЕТА МОТОРС»</t>
  </si>
  <si>
    <t>ООО «ИБЕРИЯ СЕРВИС»</t>
  </si>
  <si>
    <t>ООО «ГЕГЕ»</t>
  </si>
  <si>
    <t>ООО «АНИ 2002»</t>
  </si>
  <si>
    <t>Приобретение медикаментов</t>
  </si>
  <si>
    <t>ООО «Джи-Пи-Си»</t>
  </si>
  <si>
    <t>Расходные материалы для механических работ (Запорный клапан)</t>
  </si>
  <si>
    <t>Расходные материалы для механических работ (Панель PVC)</t>
  </si>
  <si>
    <t>Приобретение хоз. Товара (разные)</t>
  </si>
  <si>
    <t>Строительство очистных сооружений для очистки производственных и поверхностных стоков ГЭС</t>
  </si>
  <si>
    <t>ООО «EY Georgia»</t>
  </si>
  <si>
    <t xml:space="preserve">Запчасти и ремонты автомобилей </t>
  </si>
  <si>
    <t>Ряд поставщиков</t>
  </si>
  <si>
    <t>Расходные материалы  для ИТ (разные)</t>
  </si>
  <si>
    <t>усл. ед</t>
  </si>
  <si>
    <t>ЕП</t>
  </si>
  <si>
    <t>Капитальный ремонт силового трансформатора №1</t>
  </si>
  <si>
    <t>Очистка и ремонт ограждения обводного канала</t>
  </si>
  <si>
    <t>Проверка горизонтальных перемещении гидротехнических сооружений</t>
  </si>
  <si>
    <t>Запчасти для электротехнического оборудование</t>
  </si>
  <si>
    <t>Аудиторские услуги (Аудит финансовой отчетности за 2017 год)</t>
  </si>
  <si>
    <t>Оценка основных средств по справедливой стоимости</t>
  </si>
  <si>
    <t>Аудиторские услуги (Аудит экологической безопасности)</t>
  </si>
  <si>
    <t>Подготовка и аттестация персонала</t>
  </si>
  <si>
    <t>шт</t>
  </si>
  <si>
    <t>м</t>
  </si>
  <si>
    <t>кг</t>
  </si>
  <si>
    <t>т</t>
  </si>
  <si>
    <t>05.2017</t>
  </si>
  <si>
    <t>06.2017</t>
  </si>
  <si>
    <t>07.2017</t>
  </si>
  <si>
    <t>04.2017</t>
  </si>
  <si>
    <t>01.2017</t>
  </si>
  <si>
    <t>08.2017</t>
  </si>
  <si>
    <t>02.2017</t>
  </si>
  <si>
    <t>10.2017</t>
  </si>
  <si>
    <t>Приобретение офисного инвентаря и оргтехники</t>
  </si>
  <si>
    <t>Приобретение мебели</t>
  </si>
  <si>
    <t>Приобретение прочего общехозяйственного оборудования</t>
  </si>
  <si>
    <t>Проектирование системы обще станционной автоматики и релейной защиты ЛЭП и генераторов</t>
  </si>
  <si>
    <t>Создание  системы  для очистки водоприемника</t>
  </si>
  <si>
    <t xml:space="preserve">Приобретение и монтаж корпуса и поршня сервомотора регулятора скорости турбины </t>
  </si>
  <si>
    <t>Приобретение насосов и комплектующих</t>
  </si>
  <si>
    <t>Приобретение грузоподъемного оборудования</t>
  </si>
  <si>
    <t>Приобретение электротехнических компонентов</t>
  </si>
  <si>
    <t>Приобретение вспомогательного инструмента и оснастки</t>
  </si>
  <si>
    <t>Приобретение трансформатора собственных нужд 10 кВ., 630 кВа.</t>
  </si>
  <si>
    <t xml:space="preserve">Создание  системы  автоматического пожаротушения кабельного полуэтажа </t>
  </si>
  <si>
    <t>компл</t>
  </si>
  <si>
    <t>Начальная (максимальная) цена лота с учётом корректировок/изменений в т.ч.  в соответствии с протоколом ЦЗК , лари без учёта НДС</t>
  </si>
  <si>
    <t>Год ГКПЗ</t>
  </si>
  <si>
    <t>ГКПЗ текщего года</t>
  </si>
  <si>
    <t>ГКПЗ предыдущего года</t>
  </si>
  <si>
    <t>Начальная (максимальная) цена лота (лари без НДС)</t>
  </si>
  <si>
    <t>Начальная (максимальная) цена лота с учётом корректировок/изменений в т.ч. в соответствии с протоколом ЦЗК, лари без учёта НДС</t>
  </si>
  <si>
    <t>Фактическая дата объявления</t>
  </si>
  <si>
    <t>Номер договора</t>
  </si>
  <si>
    <t>Дата договора</t>
  </si>
  <si>
    <t>фактический способ закупки</t>
  </si>
  <si>
    <t>Стоимость договора</t>
  </si>
  <si>
    <t>09.01.2017</t>
  </si>
  <si>
    <t>24.01.2017</t>
  </si>
  <si>
    <t>24.02.2017</t>
  </si>
  <si>
    <t>ООО «Тегета Моторс»</t>
  </si>
  <si>
    <t>ООО «Office Mix»</t>
  </si>
  <si>
    <t>06.02.2017</t>
  </si>
  <si>
    <t>03.01.2017</t>
  </si>
  <si>
    <t>10.03.2017</t>
  </si>
  <si>
    <t>13.03.2017</t>
  </si>
  <si>
    <t>01.01.2017</t>
  </si>
  <si>
    <t>17.02.2017</t>
  </si>
  <si>
    <t>22.02.2017</t>
  </si>
  <si>
    <t>ООО «T &amp; S»</t>
  </si>
  <si>
    <t>Расходные материалы для механических работ (Эл. Газ)</t>
  </si>
  <si>
    <t>SOLVAY CHEMICALS INTERNATIONAL SA</t>
  </si>
  <si>
    <t>ООО «B-tec»</t>
  </si>
  <si>
    <t>23.02.2017</t>
  </si>
  <si>
    <t>21.03.2017</t>
  </si>
  <si>
    <t>Комментарий</t>
  </si>
  <si>
    <t>"_____"_____________________ 20__ г.</t>
  </si>
  <si>
    <t>Закупка у субъектов МСП по "прямым договорам" (по плану)*</t>
  </si>
  <si>
    <t>Закупка у субъектов МСП (по факту)*</t>
  </si>
  <si>
    <t>Закупка у субъектов МСП по субподрядным договорам (1 уровня)*</t>
  </si>
  <si>
    <t>Участники закупки (Только СМСП/Не только СМСП/Не СМСП)*</t>
  </si>
  <si>
    <t>Вид договора*</t>
  </si>
  <si>
    <t>Участие в расчёте итоговых строк (Да/Нет)*</t>
  </si>
  <si>
    <t>Договоры, выделенные в Положении 1352</t>
  </si>
  <si>
    <t>Договоры с СМСП по процедурам, участниками которых являются любые лица</t>
  </si>
  <si>
    <t>Договоры с СМСП по процедурам, участниками которых являлись только СМСП</t>
  </si>
  <si>
    <t>Договоры с обязательством субподряда с СМСП</t>
  </si>
  <si>
    <t>370.17.00001</t>
  </si>
  <si>
    <t>370.17.00002</t>
  </si>
  <si>
    <t>370.17.00003</t>
  </si>
  <si>
    <t>370.17.00004</t>
  </si>
  <si>
    <t>370.17.00005</t>
  </si>
  <si>
    <t>370.17.00006</t>
  </si>
  <si>
    <t>370.17.00007</t>
  </si>
  <si>
    <t>370.17.00008</t>
  </si>
  <si>
    <t>370.17.00009</t>
  </si>
  <si>
    <t>370.17.000010</t>
  </si>
  <si>
    <t>370.17.000011</t>
  </si>
  <si>
    <t>370.17.000012</t>
  </si>
  <si>
    <t>370.17.000013</t>
  </si>
  <si>
    <t>370.17.000014</t>
  </si>
  <si>
    <t>370.17.000015</t>
  </si>
  <si>
    <t>370.17.000016</t>
  </si>
  <si>
    <t>370.17.000017</t>
  </si>
  <si>
    <t>370.17.000018</t>
  </si>
  <si>
    <t>370.17.000019</t>
  </si>
  <si>
    <t>370.17.000020</t>
  </si>
  <si>
    <t>370.17.000021</t>
  </si>
  <si>
    <t>370.17.000022</t>
  </si>
  <si>
    <t>370.17.000023</t>
  </si>
  <si>
    <t>370.17.000024</t>
  </si>
  <si>
    <t>370.17.000025</t>
  </si>
  <si>
    <t>370.17.000026</t>
  </si>
  <si>
    <t>370.17.000027</t>
  </si>
  <si>
    <t>370.17.000028</t>
  </si>
  <si>
    <t>370.17.000029</t>
  </si>
  <si>
    <t>370.17.000030</t>
  </si>
  <si>
    <t>370.17.000031</t>
  </si>
  <si>
    <t>370.17.000032</t>
  </si>
  <si>
    <t>370.17.000033</t>
  </si>
  <si>
    <t>370.17.000034</t>
  </si>
  <si>
    <t>370.17.000035</t>
  </si>
  <si>
    <t>370.17.000036</t>
  </si>
  <si>
    <t>370.17.000037</t>
  </si>
  <si>
    <t>370.17.000038</t>
  </si>
  <si>
    <t>370.17.000039</t>
  </si>
  <si>
    <t>370.17.000040</t>
  </si>
  <si>
    <t>Запчасти и ремонты автомобилей</t>
  </si>
  <si>
    <t xml:space="preserve">Руководитель организации </t>
  </si>
  <si>
    <t>Решение ЕИО Общества, о внеплановой закупке Приказ №01/12 от 31.01.2017г.</t>
  </si>
  <si>
    <t>Решение ЕИО Общества, о внеплановой закупке Приказ №01/13 от 31.01.2017г.</t>
  </si>
  <si>
    <t>08.05.2017</t>
  </si>
  <si>
    <t>24.05.2017</t>
  </si>
  <si>
    <t>ООО «GMG Power»</t>
  </si>
  <si>
    <t>30.06.2017</t>
  </si>
  <si>
    <t>05.06.2017</t>
  </si>
  <si>
    <t>19.06.2017</t>
  </si>
  <si>
    <t>03.04.2017</t>
  </si>
  <si>
    <t>11.05.2017</t>
  </si>
  <si>
    <t>ООО «Гидродиагностика»</t>
  </si>
  <si>
    <t>29.05.2017</t>
  </si>
  <si>
    <t>АО «Сакэнергоремонт»</t>
  </si>
  <si>
    <t>ООО «Системы Менеджмента»</t>
  </si>
  <si>
    <t>06.05.2017</t>
  </si>
  <si>
    <t>АО «ELIT ELECTRONICS»</t>
  </si>
  <si>
    <t>ООО «EMBA TRADE»</t>
  </si>
  <si>
    <t>ООО «220 Вольт»</t>
  </si>
  <si>
    <t>ООО «Кавказенергоремонт»</t>
  </si>
  <si>
    <t>ООО «GREMI 2011»</t>
  </si>
  <si>
    <t>ООО «ELECTRON»</t>
  </si>
  <si>
    <t>ООО «GTS Group»</t>
  </si>
  <si>
    <t>ООО «EL+»</t>
  </si>
  <si>
    <t>04.04.2017</t>
  </si>
  <si>
    <t>22.05.2017</t>
  </si>
  <si>
    <t>ООО «Джео Авто»</t>
  </si>
  <si>
    <t>02.06.2017</t>
  </si>
  <si>
    <t>Расходные материалы для механических работ (Сантехника)</t>
  </si>
  <si>
    <t>ООО «Evrofix»</t>
  </si>
  <si>
    <t>19.04.2017</t>
  </si>
  <si>
    <t>24.04.2017</t>
  </si>
  <si>
    <t>30.05.2017</t>
  </si>
  <si>
    <t>370.17.000042</t>
  </si>
  <si>
    <t>Капитальный ремонт Г/А №3</t>
  </si>
  <si>
    <t>ООО «GN Сервис»</t>
  </si>
  <si>
    <t>Текущий ремонт гидроагрегатов №1, №2</t>
  </si>
  <si>
    <t>Корректировка БП и ИПР 2017 (Уменьшение стоимости  лота)</t>
  </si>
  <si>
    <t>Протокол ЦЗО №2017-4 от 30.03.2017г.                                                   (Включение внеплановой закупки)</t>
  </si>
  <si>
    <t>Корректировка БП и ИПР 2017                                                   (Исключение)</t>
  </si>
  <si>
    <t>Протокол ЦЗО №2017-4 от 30.03.2017г.                                                   (Исключение)</t>
  </si>
  <si>
    <t>Отчет по раскрытию ряда закупок до  25 000 лари за II квартал 2017г.</t>
  </si>
  <si>
    <t xml:space="preserve">Отчет об исполнении годовой комплексной программы закупок (по способу закупки) за II квартал 2017 г. </t>
  </si>
  <si>
    <t>370.17.000043</t>
  </si>
  <si>
    <t>Аудиторские услуги (разные)</t>
  </si>
  <si>
    <t>15.05.2017</t>
  </si>
  <si>
    <t>Аудиторские услуги (Аудит по меморандуму)</t>
  </si>
  <si>
    <t>№ SO-1704-01322</t>
  </si>
  <si>
    <t>ООО «Бидио Солюшен»</t>
  </si>
  <si>
    <t>Аудиторские услуги (Лицензия для налогового программного обеспечение)</t>
  </si>
  <si>
    <t>Решение ЕИО Общества, о внеплановой закупке Приказ №04/16 от 28.04.2017г.</t>
  </si>
  <si>
    <t>Реестр исполнении ГКПЗ за 2 квартал 2017г. АО "Храми ГЭС I".</t>
  </si>
  <si>
    <t>Номер закупки</t>
  </si>
</sst>
</file>

<file path=xl/styles.xml><?xml version="1.0" encoding="utf-8"?>
<styleSheet xmlns="http://schemas.openxmlformats.org/spreadsheetml/2006/main">
  <numFmts count="5">
    <numFmt numFmtId="164" formatCode="_-* #,##0.00_р_._-;\-* #,##0.00_р_._-;_-* &quot;-&quot;??_р_._-;_-@_-"/>
    <numFmt numFmtId="165" formatCode="_-* #,##0\ _L_a_r_i_-;\-* #,##0\ _L_a_r_i_-;_-* &quot;-&quot;\ _L_a_r_i_-;_-@_-"/>
    <numFmt numFmtId="166" formatCode="#,##0.0"/>
    <numFmt numFmtId="167" formatCode="0.0%"/>
    <numFmt numFmtId="168" formatCode="_-* #,##0_р_._-;\-* #,##0_р_._-;_-* &quot;-&quot;??_р_._-;_-@_-"/>
  </numFmts>
  <fonts count="2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b/>
      <sz val="14"/>
      <color theme="1"/>
      <name val="Calibri"/>
      <family val="2"/>
      <charset val="204"/>
      <scheme val="minor"/>
    </font>
    <font>
      <vertAlign val="superscript"/>
      <sz val="12"/>
      <color theme="1"/>
      <name val="Arial"/>
      <family val="2"/>
      <charset val="204"/>
    </font>
    <font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i/>
      <sz val="11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sz val="10"/>
      <name val="Sylfaen"/>
      <family val="1"/>
      <charset val="204"/>
    </font>
    <font>
      <b/>
      <i/>
      <sz val="8"/>
      <color theme="1"/>
      <name val="Arial"/>
      <family val="2"/>
      <charset val="204"/>
    </font>
    <font>
      <b/>
      <vertAlign val="superscript"/>
      <sz val="16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A6A6A6"/>
        <bgColor indexed="64"/>
      </patternFill>
    </fill>
    <fill>
      <patternFill patternType="solid">
        <fgColor rgb="FFFFFF85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0" fontId="1" fillId="0" borderId="0"/>
  </cellStyleXfs>
  <cellXfs count="202">
    <xf numFmtId="0" fontId="0" fillId="0" borderId="0" xfId="0"/>
    <xf numFmtId="0" fontId="4" fillId="0" borderId="0" xfId="1" applyFont="1"/>
    <xf numFmtId="0" fontId="4" fillId="0" borderId="0" xfId="0" applyFont="1"/>
    <xf numFmtId="0" fontId="4" fillId="0" borderId="0" xfId="1" applyFont="1" applyAlignment="1">
      <alignment wrapText="1"/>
    </xf>
    <xf numFmtId="0" fontId="7" fillId="0" borderId="11" xfId="0" applyFont="1" applyBorder="1" applyAlignment="1">
      <alignment vertical="center" wrapText="1"/>
    </xf>
    <xf numFmtId="0" fontId="9" fillId="0" borderId="0" xfId="0" applyFont="1"/>
    <xf numFmtId="0" fontId="10" fillId="0" borderId="0" xfId="0" applyFont="1" applyAlignment="1">
      <alignment horizontal="left" vertical="center" indent="2"/>
    </xf>
    <xf numFmtId="0" fontId="6" fillId="0" borderId="0" xfId="0" applyFont="1" applyAlignment="1">
      <alignment vertical="center"/>
    </xf>
    <xf numFmtId="0" fontId="11" fillId="0" borderId="0" xfId="0" applyFont="1"/>
    <xf numFmtId="0" fontId="12" fillId="0" borderId="0" xfId="0" applyFont="1" applyAlignment="1">
      <alignment vertical="center"/>
    </xf>
    <xf numFmtId="0" fontId="13" fillId="0" borderId="0" xfId="0" applyFont="1"/>
    <xf numFmtId="0" fontId="14" fillId="0" borderId="0" xfId="0" applyFont="1"/>
    <xf numFmtId="0" fontId="15" fillId="6" borderId="11" xfId="0" applyFont="1" applyFill="1" applyBorder="1" applyAlignment="1">
      <alignment horizontal="center" vertical="center" wrapText="1"/>
    </xf>
    <xf numFmtId="0" fontId="8" fillId="5" borderId="11" xfId="0" applyFont="1" applyFill="1" applyBorder="1" applyAlignment="1">
      <alignment vertical="center" wrapText="1"/>
    </xf>
    <xf numFmtId="0" fontId="8" fillId="0" borderId="11" xfId="0" applyFont="1" applyBorder="1" applyAlignment="1">
      <alignment vertical="center" wrapText="1"/>
    </xf>
    <xf numFmtId="0" fontId="8" fillId="7" borderId="11" xfId="0" applyFont="1" applyFill="1" applyBorder="1" applyAlignment="1">
      <alignment vertical="center" wrapText="1"/>
    </xf>
    <xf numFmtId="166" fontId="4" fillId="0" borderId="0" xfId="1" applyNumberFormat="1" applyFont="1"/>
    <xf numFmtId="0" fontId="17" fillId="0" borderId="1" xfId="0" applyFont="1" applyFill="1" applyBorder="1" applyAlignment="1">
      <alignment horizontal="center" vertical="center" wrapText="1"/>
    </xf>
    <xf numFmtId="0" fontId="17" fillId="0" borderId="1" xfId="4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7" fillId="0" borderId="0" xfId="0" applyFont="1" applyAlignment="1">
      <alignment wrapText="1"/>
    </xf>
    <xf numFmtId="0" fontId="7" fillId="0" borderId="0" xfId="0" applyFont="1"/>
    <xf numFmtId="0" fontId="18" fillId="3" borderId="15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0" fontId="8" fillId="0" borderId="11" xfId="0" applyNumberFormat="1" applyFont="1" applyBorder="1" applyAlignment="1">
      <alignment horizontal="center" vertical="center" wrapText="1"/>
    </xf>
    <xf numFmtId="4" fontId="8" fillId="5" borderId="11" xfId="0" applyNumberFormat="1" applyFont="1" applyFill="1" applyBorder="1" applyAlignment="1">
      <alignment horizontal="center" vertical="center" wrapText="1"/>
    </xf>
    <xf numFmtId="4" fontId="8" fillId="7" borderId="11" xfId="0" applyNumberFormat="1" applyFont="1" applyFill="1" applyBorder="1" applyAlignment="1">
      <alignment horizontal="center" vertical="center" wrapText="1"/>
    </xf>
    <xf numFmtId="0" fontId="8" fillId="5" borderId="11" xfId="0" applyFont="1" applyFill="1" applyBorder="1" applyAlignment="1">
      <alignment horizontal="center" vertical="center" wrapText="1"/>
    </xf>
    <xf numFmtId="0" fontId="8" fillId="7" borderId="11" xfId="0" applyFont="1" applyFill="1" applyBorder="1" applyAlignment="1">
      <alignment horizontal="center" vertical="center" wrapText="1"/>
    </xf>
    <xf numFmtId="1" fontId="8" fillId="7" borderId="11" xfId="0" applyNumberFormat="1" applyFont="1" applyFill="1" applyBorder="1" applyAlignment="1">
      <alignment horizontal="center" vertical="center" wrapText="1"/>
    </xf>
    <xf numFmtId="0" fontId="7" fillId="0" borderId="9" xfId="0" applyFont="1" applyBorder="1" applyAlignment="1">
      <alignment vertical="center" wrapText="1"/>
    </xf>
    <xf numFmtId="0" fontId="8" fillId="5" borderId="9" xfId="0" applyFont="1" applyFill="1" applyBorder="1" applyAlignment="1">
      <alignment horizontal="center" vertical="center" wrapText="1"/>
    </xf>
    <xf numFmtId="0" fontId="8" fillId="5" borderId="9" xfId="0" applyFont="1" applyFill="1" applyBorder="1" applyAlignment="1">
      <alignment vertical="center" wrapText="1"/>
    </xf>
    <xf numFmtId="4" fontId="8" fillId="5" borderId="13" xfId="0" applyNumberFormat="1" applyFont="1" applyFill="1" applyBorder="1" applyAlignment="1">
      <alignment horizontal="center" vertical="center" wrapText="1"/>
    </xf>
    <xf numFmtId="0" fontId="18" fillId="3" borderId="8" xfId="0" applyFont="1" applyFill="1" applyBorder="1" applyAlignment="1">
      <alignment horizontal="center" vertical="center" wrapText="1"/>
    </xf>
    <xf numFmtId="168" fontId="7" fillId="0" borderId="2" xfId="2" applyNumberFormat="1" applyFont="1" applyBorder="1" applyAlignment="1">
      <alignment horizontal="center" vertical="center" wrapText="1"/>
    </xf>
    <xf numFmtId="4" fontId="17" fillId="0" borderId="1" xfId="0" applyNumberFormat="1" applyFont="1" applyFill="1" applyBorder="1" applyAlignment="1">
      <alignment horizontal="right" vertical="center" wrapText="1" indent="1"/>
    </xf>
    <xf numFmtId="168" fontId="7" fillId="0" borderId="2" xfId="2" applyNumberFormat="1" applyFont="1" applyFill="1" applyBorder="1" applyAlignment="1">
      <alignment horizontal="center" vertical="center" wrapText="1"/>
    </xf>
    <xf numFmtId="4" fontId="17" fillId="0" borderId="1" xfId="0" applyNumberFormat="1" applyFont="1" applyFill="1" applyBorder="1" applyAlignment="1">
      <alignment horizontal="center" vertical="center" wrapText="1"/>
    </xf>
    <xf numFmtId="0" fontId="17" fillId="0" borderId="27" xfId="4" applyFont="1" applyFill="1" applyBorder="1" applyAlignment="1">
      <alignment horizontal="center" vertical="center" wrapText="1"/>
    </xf>
    <xf numFmtId="4" fontId="17" fillId="0" borderId="27" xfId="0" applyNumberFormat="1" applyFont="1" applyFill="1" applyBorder="1" applyAlignment="1">
      <alignment horizontal="right" vertical="center" wrapText="1"/>
    </xf>
    <xf numFmtId="0" fontId="17" fillId="0" borderId="27" xfId="0" applyFont="1" applyFill="1" applyBorder="1" applyAlignment="1">
      <alignment horizontal="left" vertical="center" wrapText="1"/>
    </xf>
    <xf numFmtId="4" fontId="17" fillId="0" borderId="27" xfId="0" applyNumberFormat="1" applyFont="1" applyFill="1" applyBorder="1" applyAlignment="1">
      <alignment horizontal="center" vertical="center" wrapText="1"/>
    </xf>
    <xf numFmtId="0" fontId="0" fillId="0" borderId="0" xfId="0" applyAlignment="1"/>
    <xf numFmtId="0" fontId="7" fillId="0" borderId="0" xfId="0" applyFont="1" applyBorder="1" applyAlignment="1">
      <alignment wrapText="1"/>
    </xf>
    <xf numFmtId="0" fontId="18" fillId="3" borderId="7" xfId="0" applyFont="1" applyFill="1" applyBorder="1" applyAlignment="1">
      <alignment horizontal="center" vertical="center" wrapText="1"/>
    </xf>
    <xf numFmtId="0" fontId="18" fillId="3" borderId="16" xfId="0" applyFont="1" applyFill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4" fontId="17" fillId="0" borderId="35" xfId="0" applyNumberFormat="1" applyFont="1" applyFill="1" applyBorder="1" applyAlignment="1">
      <alignment horizontal="right" vertical="center" wrapText="1" indent="1"/>
    </xf>
    <xf numFmtId="168" fontId="7" fillId="0" borderId="17" xfId="2" applyNumberFormat="1" applyFont="1" applyFill="1" applyBorder="1" applyAlignment="1">
      <alignment horizontal="center" vertical="center" wrapText="1"/>
    </xf>
    <xf numFmtId="0" fontId="21" fillId="0" borderId="0" xfId="0" applyFont="1" applyAlignment="1"/>
    <xf numFmtId="0" fontId="21" fillId="0" borderId="0" xfId="0" applyFont="1"/>
    <xf numFmtId="0" fontId="20" fillId="0" borderId="0" xfId="0" applyFont="1" applyAlignment="1">
      <alignment horizontal="center"/>
    </xf>
    <xf numFmtId="0" fontId="20" fillId="0" borderId="0" xfId="0" applyFont="1" applyAlignment="1"/>
    <xf numFmtId="0" fontId="5" fillId="3" borderId="13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4" fontId="17" fillId="0" borderId="1" xfId="0" applyNumberFormat="1" applyFont="1" applyFill="1" applyBorder="1" applyAlignment="1">
      <alignment vertical="center" wrapText="1"/>
    </xf>
    <xf numFmtId="0" fontId="7" fillId="0" borderId="29" xfId="0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  <xf numFmtId="3" fontId="7" fillId="0" borderId="27" xfId="0" applyNumberFormat="1" applyFont="1" applyBorder="1" applyAlignment="1">
      <alignment horizontal="center" wrapText="1"/>
    </xf>
    <xf numFmtId="168" fontId="7" fillId="0" borderId="27" xfId="2" applyNumberFormat="1" applyFont="1" applyBorder="1" applyAlignment="1">
      <alignment horizontal="center" vertical="center" wrapText="1"/>
    </xf>
    <xf numFmtId="4" fontId="17" fillId="0" borderId="34" xfId="0" applyNumberFormat="1" applyFont="1" applyFill="1" applyBorder="1" applyAlignment="1">
      <alignment horizontal="right" vertical="center" wrapText="1"/>
    </xf>
    <xf numFmtId="0" fontId="0" fillId="0" borderId="0" xfId="0" applyAlignment="1">
      <alignment horizontal="center"/>
    </xf>
    <xf numFmtId="0" fontId="7" fillId="0" borderId="27" xfId="0" applyFont="1" applyFill="1" applyBorder="1" applyAlignment="1">
      <alignment horizontal="center" vertical="center" wrapText="1"/>
    </xf>
    <xf numFmtId="0" fontId="12" fillId="0" borderId="0" xfId="0" applyFont="1"/>
    <xf numFmtId="0" fontId="22" fillId="0" borderId="0" xfId="0" applyFont="1" applyAlignment="1">
      <alignment vertical="center"/>
    </xf>
    <xf numFmtId="0" fontId="23" fillId="0" borderId="0" xfId="0" applyFont="1" applyBorder="1" applyAlignment="1"/>
    <xf numFmtId="0" fontId="23" fillId="0" borderId="0" xfId="0" applyFont="1" applyBorder="1" applyAlignment="1">
      <alignment vertical="center"/>
    </xf>
    <xf numFmtId="0" fontId="22" fillId="4" borderId="14" xfId="0" applyFont="1" applyFill="1" applyBorder="1" applyAlignment="1">
      <alignment horizontal="center" vertical="center"/>
    </xf>
    <xf numFmtId="0" fontId="22" fillId="4" borderId="15" xfId="0" applyFont="1" applyFill="1" applyBorder="1" applyAlignment="1">
      <alignment horizontal="center" vertical="center"/>
    </xf>
    <xf numFmtId="0" fontId="22" fillId="4" borderId="15" xfId="0" applyFont="1" applyFill="1" applyBorder="1" applyAlignment="1">
      <alignment horizontal="center"/>
    </xf>
    <xf numFmtId="0" fontId="24" fillId="0" borderId="29" xfId="0" applyFont="1" applyBorder="1" applyAlignment="1">
      <alignment horizontal="center" vertical="center" wrapText="1"/>
    </xf>
    <xf numFmtId="0" fontId="24" fillId="0" borderId="21" xfId="0" applyFont="1" applyBorder="1" applyAlignment="1">
      <alignment horizontal="center" vertical="center" wrapText="1"/>
    </xf>
    <xf numFmtId="0" fontId="24" fillId="0" borderId="21" xfId="0" applyFont="1" applyFill="1" applyBorder="1" applyAlignment="1">
      <alignment horizontal="center" vertical="center" wrapText="1"/>
    </xf>
    <xf numFmtId="0" fontId="24" fillId="0" borderId="27" xfId="0" applyFont="1" applyFill="1" applyBorder="1" applyAlignment="1">
      <alignment horizontal="center" vertical="center" wrapText="1"/>
    </xf>
    <xf numFmtId="0" fontId="24" fillId="0" borderId="27" xfId="0" applyFont="1" applyBorder="1" applyAlignment="1">
      <alignment horizontal="center" vertical="center" wrapText="1"/>
    </xf>
    <xf numFmtId="0" fontId="24" fillId="0" borderId="27" xfId="0" applyFont="1" applyFill="1" applyBorder="1" applyAlignment="1">
      <alignment vertical="center" wrapText="1"/>
    </xf>
    <xf numFmtId="49" fontId="24" fillId="0" borderId="27" xfId="0" applyNumberFormat="1" applyFont="1" applyFill="1" applyBorder="1" applyAlignment="1">
      <alignment horizontal="center" vertical="center" wrapText="1"/>
    </xf>
    <xf numFmtId="2" fontId="24" fillId="0" borderId="27" xfId="0" applyNumberFormat="1" applyFont="1" applyFill="1" applyBorder="1" applyAlignment="1">
      <alignment horizontal="right" vertical="center" wrapText="1"/>
    </xf>
    <xf numFmtId="0" fontId="24" fillId="0" borderId="27" xfId="4" applyFont="1" applyFill="1" applyBorder="1" applyAlignment="1">
      <alignment horizontal="center" vertical="center" wrapText="1"/>
    </xf>
    <xf numFmtId="0" fontId="24" fillId="0" borderId="27" xfId="1" applyFont="1" applyBorder="1" applyAlignment="1">
      <alignment horizontal="center" vertical="center"/>
    </xf>
    <xf numFmtId="4" fontId="24" fillId="0" borderId="1" xfId="0" applyNumberFormat="1" applyFont="1" applyFill="1" applyBorder="1" applyAlignment="1">
      <alignment horizontal="right" vertical="center" wrapText="1" indent="1"/>
    </xf>
    <xf numFmtId="4" fontId="24" fillId="0" borderId="27" xfId="0" applyNumberFormat="1" applyFont="1" applyFill="1" applyBorder="1" applyAlignment="1">
      <alignment horizontal="right" vertical="center" wrapText="1"/>
    </xf>
    <xf numFmtId="0" fontId="24" fillId="2" borderId="27" xfId="1" applyFont="1" applyFill="1" applyBorder="1" applyAlignment="1">
      <alignment horizontal="center" vertical="center"/>
    </xf>
    <xf numFmtId="0" fontId="23" fillId="0" borderId="34" xfId="0" applyFont="1" applyBorder="1" applyAlignment="1">
      <alignment horizontal="center" vertical="center" wrapText="1"/>
    </xf>
    <xf numFmtId="0" fontId="24" fillId="0" borderId="26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vertical="center" wrapText="1"/>
    </xf>
    <xf numFmtId="49" fontId="24" fillId="0" borderId="1" xfId="0" applyNumberFormat="1" applyFont="1" applyFill="1" applyBorder="1" applyAlignment="1">
      <alignment horizontal="center" vertical="center" wrapText="1"/>
    </xf>
    <xf numFmtId="2" fontId="24" fillId="0" borderId="1" xfId="0" applyNumberFormat="1" applyFont="1" applyFill="1" applyBorder="1" applyAlignment="1">
      <alignment horizontal="right" vertical="center" wrapText="1"/>
    </xf>
    <xf numFmtId="0" fontId="24" fillId="0" borderId="1" xfId="4" applyFont="1" applyFill="1" applyBorder="1" applyAlignment="1">
      <alignment horizontal="center" vertical="center" wrapText="1"/>
    </xf>
    <xf numFmtId="0" fontId="24" fillId="0" borderId="1" xfId="1" applyFont="1" applyBorder="1" applyAlignment="1">
      <alignment horizontal="center" vertical="center"/>
    </xf>
    <xf numFmtId="0" fontId="24" fillId="0" borderId="1" xfId="1" applyFont="1" applyFill="1" applyBorder="1" applyAlignment="1">
      <alignment horizontal="center" vertical="center"/>
    </xf>
    <xf numFmtId="4" fontId="24" fillId="0" borderId="1" xfId="0" applyNumberFormat="1" applyFont="1" applyFill="1" applyBorder="1" applyAlignment="1">
      <alignment horizontal="right" vertical="center" wrapText="1"/>
    </xf>
    <xf numFmtId="0" fontId="24" fillId="2" borderId="1" xfId="1" applyFont="1" applyFill="1" applyBorder="1" applyAlignment="1">
      <alignment horizontal="center" vertical="center"/>
    </xf>
    <xf numFmtId="4" fontId="12" fillId="0" borderId="1" xfId="1" applyNumberFormat="1" applyFont="1" applyFill="1" applyBorder="1" applyAlignment="1">
      <alignment horizontal="center" vertical="center" wrapText="1"/>
    </xf>
    <xf numFmtId="0" fontId="23" fillId="0" borderId="35" xfId="0" applyFont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left" vertical="center" wrapText="1"/>
    </xf>
    <xf numFmtId="0" fontId="24" fillId="2" borderId="1" xfId="4" applyFont="1" applyFill="1" applyBorder="1" applyAlignment="1">
      <alignment horizontal="center" vertical="center" wrapText="1"/>
    </xf>
    <xf numFmtId="0" fontId="24" fillId="2" borderId="1" xfId="1" applyFont="1" applyFill="1" applyBorder="1" applyAlignment="1">
      <alignment horizontal="center" vertical="center" wrapText="1"/>
    </xf>
    <xf numFmtId="49" fontId="24" fillId="2" borderId="1" xfId="0" applyNumberFormat="1" applyFont="1" applyFill="1" applyBorder="1" applyAlignment="1">
      <alignment horizontal="center" vertical="center" wrapText="1"/>
    </xf>
    <xf numFmtId="2" fontId="24" fillId="0" borderId="1" xfId="0" applyNumberFormat="1" applyFont="1" applyFill="1" applyBorder="1" applyAlignment="1">
      <alignment horizontal="center" vertical="center" wrapText="1"/>
    </xf>
    <xf numFmtId="0" fontId="23" fillId="0" borderId="35" xfId="0" applyFont="1" applyFill="1" applyBorder="1" applyAlignment="1">
      <alignment horizontal="center" vertical="center" wrapText="1"/>
    </xf>
    <xf numFmtId="0" fontId="12" fillId="0" borderId="20" xfId="0" applyFont="1" applyBorder="1"/>
    <xf numFmtId="0" fontId="24" fillId="0" borderId="32" xfId="0" applyFont="1" applyFill="1" applyBorder="1" applyAlignment="1">
      <alignment horizontal="center" vertical="center" wrapText="1"/>
    </xf>
    <xf numFmtId="0" fontId="24" fillId="0" borderId="25" xfId="0" applyFont="1" applyFill="1" applyBorder="1" applyAlignment="1">
      <alignment horizontal="left" vertical="center" wrapText="1"/>
    </xf>
    <xf numFmtId="2" fontId="24" fillId="0" borderId="2" xfId="0" applyNumberFormat="1" applyFont="1" applyFill="1" applyBorder="1" applyAlignment="1">
      <alignment horizontal="right" vertical="center" wrapText="1"/>
    </xf>
    <xf numFmtId="0" fontId="24" fillId="0" borderId="2" xfId="4" applyFont="1" applyFill="1" applyBorder="1" applyAlignment="1">
      <alignment horizontal="center" vertical="center" wrapText="1"/>
    </xf>
    <xf numFmtId="49" fontId="24" fillId="0" borderId="2" xfId="0" applyNumberFormat="1" applyFont="1" applyFill="1" applyBorder="1" applyAlignment="1">
      <alignment horizontal="center" vertical="center" wrapText="1"/>
    </xf>
    <xf numFmtId="0" fontId="24" fillId="0" borderId="2" xfId="1" applyFont="1" applyFill="1" applyBorder="1" applyAlignment="1">
      <alignment horizontal="center" vertical="center"/>
    </xf>
    <xf numFmtId="4" fontId="24" fillId="0" borderId="2" xfId="0" applyNumberFormat="1" applyFont="1" applyFill="1" applyBorder="1" applyAlignment="1">
      <alignment horizontal="right" vertical="center" wrapText="1"/>
    </xf>
    <xf numFmtId="0" fontId="24" fillId="2" borderId="2" xfId="4" applyFont="1" applyFill="1" applyBorder="1" applyAlignment="1">
      <alignment horizontal="center" vertical="center" wrapText="1"/>
    </xf>
    <xf numFmtId="0" fontId="23" fillId="0" borderId="33" xfId="0" applyFont="1" applyBorder="1" applyAlignment="1">
      <alignment horizontal="center" vertical="center" wrapText="1"/>
    </xf>
    <xf numFmtId="0" fontId="24" fillId="0" borderId="26" xfId="0" applyFont="1" applyFill="1" applyBorder="1" applyAlignment="1">
      <alignment horizontal="center" vertical="center" wrapText="1"/>
    </xf>
    <xf numFmtId="0" fontId="24" fillId="0" borderId="5" xfId="0" applyFont="1" applyFill="1" applyBorder="1" applyAlignment="1">
      <alignment horizontal="left" vertical="center" wrapText="1"/>
    </xf>
    <xf numFmtId="0" fontId="24" fillId="0" borderId="5" xfId="0" applyFont="1" applyFill="1" applyBorder="1" applyAlignment="1">
      <alignment vertical="center" wrapText="1"/>
    </xf>
    <xf numFmtId="0" fontId="24" fillId="0" borderId="3" xfId="0" applyFont="1" applyFill="1" applyBorder="1" applyAlignment="1">
      <alignment vertical="center" wrapText="1"/>
    </xf>
    <xf numFmtId="49" fontId="24" fillId="0" borderId="3" xfId="0" applyNumberFormat="1" applyFont="1" applyFill="1" applyBorder="1" applyAlignment="1">
      <alignment horizontal="center" vertical="center" wrapText="1"/>
    </xf>
    <xf numFmtId="2" fontId="24" fillId="0" borderId="3" xfId="0" applyNumberFormat="1" applyFont="1" applyFill="1" applyBorder="1" applyAlignment="1">
      <alignment horizontal="right" vertical="center" wrapText="1"/>
    </xf>
    <xf numFmtId="0" fontId="24" fillId="0" borderId="3" xfId="4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4" fontId="24" fillId="0" borderId="2" xfId="0" applyNumberFormat="1" applyFont="1" applyFill="1" applyBorder="1" applyAlignment="1">
      <alignment horizontal="right" vertical="center" wrapText="1" indent="1"/>
    </xf>
    <xf numFmtId="0" fontId="7" fillId="0" borderId="38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17" fillId="0" borderId="17" xfId="0" applyFont="1" applyFill="1" applyBorder="1" applyAlignment="1">
      <alignment horizontal="left" vertical="center" wrapText="1"/>
    </xf>
    <xf numFmtId="4" fontId="17" fillId="0" borderId="17" xfId="0" applyNumberFormat="1" applyFont="1" applyFill="1" applyBorder="1" applyAlignment="1">
      <alignment horizontal="center" vertical="center" wrapText="1"/>
    </xf>
    <xf numFmtId="4" fontId="17" fillId="0" borderId="17" xfId="0" applyNumberFormat="1" applyFont="1" applyFill="1" applyBorder="1" applyAlignment="1">
      <alignment horizontal="right" vertical="center" wrapText="1" indent="1"/>
    </xf>
    <xf numFmtId="0" fontId="17" fillId="0" borderId="17" xfId="4" applyFont="1" applyFill="1" applyBorder="1" applyAlignment="1">
      <alignment horizontal="center" vertical="center" wrapText="1"/>
    </xf>
    <xf numFmtId="4" fontId="17" fillId="0" borderId="18" xfId="0" applyNumberFormat="1" applyFont="1" applyFill="1" applyBorder="1" applyAlignment="1">
      <alignment horizontal="right" vertical="center" wrapText="1" indent="1"/>
    </xf>
    <xf numFmtId="168" fontId="7" fillId="0" borderId="1" xfId="2" applyNumberFormat="1" applyFont="1" applyFill="1" applyBorder="1" applyAlignment="1">
      <alignment horizontal="center" vertical="center" wrapText="1"/>
    </xf>
    <xf numFmtId="0" fontId="24" fillId="0" borderId="3" xfId="0" applyFont="1" applyFill="1" applyBorder="1" applyAlignment="1">
      <alignment horizontal="center" vertical="center" wrapText="1"/>
    </xf>
    <xf numFmtId="0" fontId="24" fillId="0" borderId="2" xfId="0" applyFont="1" applyFill="1" applyBorder="1" applyAlignment="1">
      <alignment horizontal="center" vertical="center" wrapText="1"/>
    </xf>
    <xf numFmtId="0" fontId="24" fillId="0" borderId="35" xfId="1" applyFont="1" applyFill="1" applyBorder="1" applyAlignment="1">
      <alignment horizontal="center" vertical="center" wrapText="1"/>
    </xf>
    <xf numFmtId="0" fontId="24" fillId="0" borderId="30" xfId="0" applyFont="1" applyBorder="1" applyAlignment="1">
      <alignment horizontal="center" vertical="center" wrapText="1"/>
    </xf>
    <xf numFmtId="0" fontId="24" fillId="0" borderId="31" xfId="0" applyFont="1" applyBorder="1" applyAlignment="1">
      <alignment horizontal="center" vertical="center" wrapText="1"/>
    </xf>
    <xf numFmtId="0" fontId="24" fillId="0" borderId="31" xfId="0" applyFont="1" applyFill="1" applyBorder="1" applyAlignment="1">
      <alignment horizontal="center" vertical="center" wrapText="1"/>
    </xf>
    <xf numFmtId="0" fontId="24" fillId="0" borderId="31" xfId="0" applyFont="1" applyFill="1" applyBorder="1" applyAlignment="1">
      <alignment horizontal="left" vertical="center" wrapText="1"/>
    </xf>
    <xf numFmtId="2" fontId="24" fillId="0" borderId="31" xfId="0" applyNumberFormat="1" applyFont="1" applyFill="1" applyBorder="1" applyAlignment="1">
      <alignment horizontal="right" vertical="center" wrapText="1"/>
    </xf>
    <xf numFmtId="0" fontId="24" fillId="0" borderId="31" xfId="4" applyFont="1" applyFill="1" applyBorder="1" applyAlignment="1">
      <alignment horizontal="center" vertical="center" wrapText="1"/>
    </xf>
    <xf numFmtId="49" fontId="24" fillId="0" borderId="31" xfId="0" applyNumberFormat="1" applyFont="1" applyFill="1" applyBorder="1" applyAlignment="1">
      <alignment horizontal="center" vertical="center" wrapText="1"/>
    </xf>
    <xf numFmtId="4" fontId="24" fillId="0" borderId="17" xfId="0" applyNumberFormat="1" applyFont="1" applyFill="1" applyBorder="1" applyAlignment="1">
      <alignment horizontal="right" vertical="center" wrapText="1" indent="1"/>
    </xf>
    <xf numFmtId="0" fontId="24" fillId="0" borderId="17" xfId="4" applyFont="1" applyFill="1" applyBorder="1" applyAlignment="1">
      <alignment horizontal="center" vertical="center" wrapText="1"/>
    </xf>
    <xf numFmtId="0" fontId="24" fillId="0" borderId="18" xfId="1" applyFont="1" applyFill="1" applyBorder="1" applyAlignment="1">
      <alignment horizontal="center" vertical="center" wrapText="1"/>
    </xf>
    <xf numFmtId="0" fontId="25" fillId="0" borderId="0" xfId="0" applyFont="1" applyAlignment="1">
      <alignment horizontal="center"/>
    </xf>
    <xf numFmtId="0" fontId="22" fillId="4" borderId="21" xfId="0" applyFont="1" applyFill="1" applyBorder="1" applyAlignment="1">
      <alignment horizontal="center" vertical="center" wrapText="1"/>
    </xf>
    <xf numFmtId="0" fontId="22" fillId="4" borderId="19" xfId="0" applyFont="1" applyFill="1" applyBorder="1" applyAlignment="1">
      <alignment horizontal="center" vertical="center" wrapText="1"/>
    </xf>
    <xf numFmtId="0" fontId="22" fillId="4" borderId="36" xfId="0" applyFont="1" applyFill="1" applyBorder="1" applyAlignment="1">
      <alignment horizontal="center" vertical="center" wrapText="1"/>
    </xf>
    <xf numFmtId="0" fontId="22" fillId="4" borderId="37" xfId="0" applyFont="1" applyFill="1" applyBorder="1" applyAlignment="1">
      <alignment horizontal="center" vertical="center" wrapText="1"/>
    </xf>
    <xf numFmtId="0" fontId="22" fillId="4" borderId="21" xfId="0" applyFont="1" applyFill="1" applyBorder="1" applyAlignment="1">
      <alignment horizontal="center" vertical="center" textRotation="90" wrapText="1"/>
    </xf>
    <xf numFmtId="0" fontId="22" fillId="4" borderId="19" xfId="0" applyFont="1" applyFill="1" applyBorder="1" applyAlignment="1">
      <alignment horizontal="center" vertical="center" textRotation="90" wrapText="1"/>
    </xf>
    <xf numFmtId="0" fontId="22" fillId="4" borderId="17" xfId="0" applyFont="1" applyFill="1" applyBorder="1" applyAlignment="1">
      <alignment horizontal="center" vertical="center" wrapText="1"/>
    </xf>
    <xf numFmtId="0" fontId="22" fillId="4" borderId="17" xfId="0" applyFont="1" applyFill="1" applyBorder="1" applyAlignment="1">
      <alignment horizontal="center" vertical="center" textRotation="90" wrapText="1"/>
    </xf>
    <xf numFmtId="0" fontId="24" fillId="0" borderId="3" xfId="0" applyFont="1" applyFill="1" applyBorder="1" applyAlignment="1">
      <alignment horizontal="center" vertical="center" wrapText="1"/>
    </xf>
    <xf numFmtId="0" fontId="24" fillId="0" borderId="2" xfId="0" applyFont="1" applyFill="1" applyBorder="1" applyAlignment="1">
      <alignment horizontal="center" vertical="center" wrapText="1"/>
    </xf>
    <xf numFmtId="0" fontId="22" fillId="4" borderId="22" xfId="0" applyFont="1" applyFill="1" applyBorder="1" applyAlignment="1">
      <alignment horizontal="center" vertical="center" wrapText="1"/>
    </xf>
    <xf numFmtId="0" fontId="22" fillId="4" borderId="24" xfId="0" applyFont="1" applyFill="1" applyBorder="1" applyAlignment="1">
      <alignment horizontal="center" vertical="center" wrapText="1"/>
    </xf>
    <xf numFmtId="0" fontId="24" fillId="0" borderId="19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0" fillId="0" borderId="0" xfId="0" applyFont="1" applyAlignment="1">
      <alignment horizontal="center"/>
    </xf>
    <xf numFmtId="0" fontId="21" fillId="0" borderId="20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15" fillId="6" borderId="7" xfId="0" applyFont="1" applyFill="1" applyBorder="1" applyAlignment="1">
      <alignment horizontal="center" vertical="center" wrapText="1"/>
    </xf>
    <xf numFmtId="0" fontId="15" fillId="6" borderId="8" xfId="0" applyFont="1" applyFill="1" applyBorder="1" applyAlignment="1">
      <alignment horizontal="center" vertical="center" wrapText="1"/>
    </xf>
    <xf numFmtId="0" fontId="15" fillId="6" borderId="9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167" fontId="16" fillId="0" borderId="7" xfId="0" applyNumberFormat="1" applyFont="1" applyBorder="1" applyAlignment="1">
      <alignment horizontal="center"/>
    </xf>
    <xf numFmtId="167" fontId="16" fillId="0" borderId="8" xfId="0" applyNumberFormat="1" applyFont="1" applyBorder="1" applyAlignment="1">
      <alignment horizontal="center"/>
    </xf>
    <xf numFmtId="167" fontId="16" fillId="0" borderId="9" xfId="0" applyNumberFormat="1" applyFont="1" applyBorder="1" applyAlignment="1">
      <alignment horizontal="center"/>
    </xf>
    <xf numFmtId="0" fontId="15" fillId="6" borderId="6" xfId="0" applyFont="1" applyFill="1" applyBorder="1" applyAlignment="1">
      <alignment horizontal="center" vertical="center" wrapText="1"/>
    </xf>
    <xf numFmtId="0" fontId="15" fillId="6" borderId="10" xfId="0" applyFont="1" applyFill="1" applyBorder="1" applyAlignment="1">
      <alignment horizontal="center" vertical="center" wrapText="1"/>
    </xf>
    <xf numFmtId="0" fontId="15" fillId="6" borderId="12" xfId="0" applyFont="1" applyFill="1" applyBorder="1" applyAlignment="1">
      <alignment horizontal="center" vertical="center" wrapText="1"/>
    </xf>
    <xf numFmtId="0" fontId="8" fillId="6" borderId="6" xfId="0" applyFont="1" applyFill="1" applyBorder="1" applyAlignment="1">
      <alignment vertical="center" wrapText="1"/>
    </xf>
    <xf numFmtId="0" fontId="8" fillId="6" borderId="10" xfId="0" applyFont="1" applyFill="1" applyBorder="1" applyAlignment="1">
      <alignment vertical="center" wrapText="1"/>
    </xf>
    <xf numFmtId="0" fontId="8" fillId="6" borderId="12" xfId="0" applyFont="1" applyFill="1" applyBorder="1" applyAlignment="1">
      <alignment vertical="center" wrapText="1"/>
    </xf>
    <xf numFmtId="0" fontId="19" fillId="0" borderId="0" xfId="0" applyFont="1" applyAlignment="1">
      <alignment horizontal="left" vertical="center" wrapText="1"/>
    </xf>
    <xf numFmtId="0" fontId="16" fillId="0" borderId="14" xfId="0" applyFont="1" applyBorder="1" applyAlignment="1">
      <alignment horizontal="center"/>
    </xf>
    <xf numFmtId="0" fontId="16" fillId="0" borderId="28" xfId="0" applyFont="1" applyBorder="1" applyAlignment="1">
      <alignment horizontal="center"/>
    </xf>
    <xf numFmtId="0" fontId="17" fillId="0" borderId="3" xfId="0" applyFont="1" applyFill="1" applyBorder="1" applyAlignment="1">
      <alignment horizontal="center" vertical="center" wrapText="1"/>
    </xf>
    <xf numFmtId="0" fontId="17" fillId="0" borderId="17" xfId="0" applyFont="1" applyFill="1" applyBorder="1" applyAlignment="1">
      <alignment horizontal="center" vertical="center" wrapText="1"/>
    </xf>
    <xf numFmtId="4" fontId="17" fillId="0" borderId="3" xfId="0" applyNumberFormat="1" applyFont="1" applyFill="1" applyBorder="1" applyAlignment="1">
      <alignment horizontal="center" vertical="center" wrapText="1"/>
    </xf>
    <xf numFmtId="4" fontId="17" fillId="0" borderId="17" xfId="0" applyNumberFormat="1" applyFont="1" applyFill="1" applyBorder="1" applyAlignment="1">
      <alignment horizontal="center" vertical="center" wrapText="1"/>
    </xf>
    <xf numFmtId="0" fontId="17" fillId="0" borderId="19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4" fontId="17" fillId="0" borderId="19" xfId="0" applyNumberFormat="1" applyFont="1" applyFill="1" applyBorder="1" applyAlignment="1">
      <alignment horizontal="center" vertical="center" wrapText="1"/>
    </xf>
    <xf numFmtId="4" fontId="17" fillId="0" borderId="2" xfId="0" applyNumberFormat="1" applyFont="1" applyFill="1" applyBorder="1" applyAlignment="1">
      <alignment horizontal="center" vertical="center" wrapText="1"/>
    </xf>
    <xf numFmtId="0" fontId="5" fillId="3" borderId="29" xfId="0" applyFont="1" applyFill="1" applyBorder="1" applyAlignment="1">
      <alignment horizontal="center" vertical="center" textRotation="90" wrapText="1"/>
    </xf>
    <xf numFmtId="0" fontId="5" fillId="3" borderId="30" xfId="0" applyFont="1" applyFill="1" applyBorder="1" applyAlignment="1">
      <alignment horizontal="center" vertical="center" textRotation="90" wrapText="1"/>
    </xf>
    <xf numFmtId="0" fontId="5" fillId="3" borderId="21" xfId="0" applyFont="1" applyFill="1" applyBorder="1" applyAlignment="1">
      <alignment horizontal="center" vertical="center" wrapText="1"/>
    </xf>
    <xf numFmtId="0" fontId="5" fillId="3" borderId="17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5" fillId="3" borderId="27" xfId="0" applyFont="1" applyFill="1" applyBorder="1" applyAlignment="1">
      <alignment horizontal="center" vertical="center" textRotation="90" wrapText="1"/>
    </xf>
    <xf numFmtId="0" fontId="5" fillId="3" borderId="31" xfId="0" applyFont="1" applyFill="1" applyBorder="1" applyAlignment="1">
      <alignment horizontal="center" vertical="center" textRotation="90" wrapText="1"/>
    </xf>
    <xf numFmtId="0" fontId="5" fillId="3" borderId="23" xfId="0" applyFont="1" applyFill="1" applyBorder="1" applyAlignment="1">
      <alignment horizontal="center" vertical="center" wrapText="1"/>
    </xf>
    <xf numFmtId="0" fontId="5" fillId="3" borderId="18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</cellXfs>
  <cellStyles count="7">
    <cellStyle name="Comma [0] 2" xfId="5"/>
    <cellStyle name="Comma 2" xfId="2"/>
    <cellStyle name="Normal" xfId="0" builtinId="0"/>
    <cellStyle name="Normal 2" xfId="1"/>
    <cellStyle name="Normal 3" xfId="4"/>
    <cellStyle name="Обычный 2" xfId="6"/>
    <cellStyle name="Финансовый 6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55"/>
  <sheetViews>
    <sheetView tabSelected="1" zoomScaleNormal="100" workbookViewId="0">
      <selection activeCell="A3" sqref="A3:S3"/>
    </sheetView>
  </sheetViews>
  <sheetFormatPr defaultRowHeight="15.75"/>
  <cols>
    <col min="1" max="2" width="6.28515625" style="66" customWidth="1"/>
    <col min="3" max="3" width="11.28515625" style="66" customWidth="1"/>
    <col min="4" max="4" width="14" style="66" customWidth="1"/>
    <col min="5" max="6" width="7.85546875" style="66" customWidth="1"/>
    <col min="7" max="7" width="31.5703125" style="66" customWidth="1"/>
    <col min="8" max="8" width="10.5703125" style="66" customWidth="1"/>
    <col min="9" max="9" width="9.140625" style="66"/>
    <col min="10" max="10" width="12.5703125" style="66" customWidth="1"/>
    <col min="11" max="13" width="11.5703125" style="66" bestFit="1" customWidth="1"/>
    <col min="14" max="14" width="11.42578125" style="66" customWidth="1"/>
    <col min="15" max="15" width="11" style="66" customWidth="1"/>
    <col min="16" max="16" width="16.28515625" style="66" customWidth="1"/>
    <col min="17" max="17" width="16.42578125" style="66" customWidth="1"/>
    <col min="18" max="18" width="25.5703125" style="66" customWidth="1"/>
    <col min="19" max="19" width="28.140625" style="66" customWidth="1"/>
    <col min="20" max="16384" width="9.140625" style="66"/>
  </cols>
  <sheetData>
    <row r="1" spans="1:19">
      <c r="S1" s="67"/>
    </row>
    <row r="3" spans="1:19" ht="18.75">
      <c r="A3" s="146" t="s">
        <v>256</v>
      </c>
      <c r="B3" s="146"/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  <c r="R3" s="146"/>
      <c r="S3" s="146"/>
    </row>
    <row r="4" spans="1:19">
      <c r="S4" s="68"/>
    </row>
    <row r="5" spans="1:19" ht="16.5" thickBot="1">
      <c r="S5" s="69"/>
    </row>
    <row r="6" spans="1:19" ht="24.75" customHeight="1">
      <c r="A6" s="149" t="s">
        <v>124</v>
      </c>
      <c r="B6" s="151" t="s">
        <v>0</v>
      </c>
      <c r="C6" s="151" t="s">
        <v>1</v>
      </c>
      <c r="D6" s="151" t="s">
        <v>2</v>
      </c>
      <c r="E6" s="147" t="s">
        <v>257</v>
      </c>
      <c r="F6" s="147" t="s">
        <v>3</v>
      </c>
      <c r="G6" s="147" t="s">
        <v>4</v>
      </c>
      <c r="H6" s="151" t="s">
        <v>13</v>
      </c>
      <c r="I6" s="147" t="s">
        <v>5</v>
      </c>
      <c r="J6" s="147" t="s">
        <v>6</v>
      </c>
      <c r="K6" s="157" t="s">
        <v>7</v>
      </c>
      <c r="L6" s="147" t="s">
        <v>8</v>
      </c>
      <c r="M6" s="147" t="s">
        <v>9</v>
      </c>
      <c r="N6" s="147" t="s">
        <v>10</v>
      </c>
      <c r="O6" s="147" t="s">
        <v>11</v>
      </c>
      <c r="P6" s="147" t="s">
        <v>123</v>
      </c>
      <c r="Q6" s="147" t="s">
        <v>69</v>
      </c>
      <c r="R6" s="147" t="s">
        <v>12</v>
      </c>
      <c r="S6" s="147" t="s">
        <v>152</v>
      </c>
    </row>
    <row r="7" spans="1:19" ht="24.75" customHeight="1">
      <c r="A7" s="150"/>
      <c r="B7" s="152"/>
      <c r="C7" s="152"/>
      <c r="D7" s="152"/>
      <c r="E7" s="148"/>
      <c r="F7" s="148"/>
      <c r="G7" s="148"/>
      <c r="H7" s="152"/>
      <c r="I7" s="148"/>
      <c r="J7" s="148"/>
      <c r="K7" s="158"/>
      <c r="L7" s="148"/>
      <c r="M7" s="148"/>
      <c r="N7" s="148"/>
      <c r="O7" s="148"/>
      <c r="P7" s="148"/>
      <c r="Q7" s="148"/>
      <c r="R7" s="148"/>
      <c r="S7" s="148"/>
    </row>
    <row r="8" spans="1:19" ht="24.75" customHeight="1">
      <c r="A8" s="150"/>
      <c r="B8" s="152"/>
      <c r="C8" s="152"/>
      <c r="D8" s="152"/>
      <c r="E8" s="148"/>
      <c r="F8" s="148"/>
      <c r="G8" s="148"/>
      <c r="H8" s="152"/>
      <c r="I8" s="148"/>
      <c r="J8" s="148"/>
      <c r="K8" s="158"/>
      <c r="L8" s="148"/>
      <c r="M8" s="148"/>
      <c r="N8" s="148"/>
      <c r="O8" s="148"/>
      <c r="P8" s="148"/>
      <c r="Q8" s="148"/>
      <c r="R8" s="148"/>
      <c r="S8" s="148"/>
    </row>
    <row r="9" spans="1:19" ht="24.75" customHeight="1">
      <c r="A9" s="150"/>
      <c r="B9" s="152"/>
      <c r="C9" s="152"/>
      <c r="D9" s="152"/>
      <c r="E9" s="148"/>
      <c r="F9" s="148"/>
      <c r="G9" s="148"/>
      <c r="H9" s="152"/>
      <c r="I9" s="148"/>
      <c r="J9" s="148"/>
      <c r="K9" s="158"/>
      <c r="L9" s="148"/>
      <c r="M9" s="148"/>
      <c r="N9" s="148"/>
      <c r="O9" s="148"/>
      <c r="P9" s="148"/>
      <c r="Q9" s="148"/>
      <c r="R9" s="148"/>
      <c r="S9" s="148"/>
    </row>
    <row r="10" spans="1:19" ht="24.75" customHeight="1">
      <c r="A10" s="150"/>
      <c r="B10" s="152"/>
      <c r="C10" s="152"/>
      <c r="D10" s="152"/>
      <c r="E10" s="148"/>
      <c r="F10" s="148"/>
      <c r="G10" s="148"/>
      <c r="H10" s="152"/>
      <c r="I10" s="148"/>
      <c r="J10" s="148"/>
      <c r="K10" s="158"/>
      <c r="L10" s="148"/>
      <c r="M10" s="148"/>
      <c r="N10" s="148"/>
      <c r="O10" s="148"/>
      <c r="P10" s="148"/>
      <c r="Q10" s="148"/>
      <c r="R10" s="148"/>
      <c r="S10" s="148"/>
    </row>
    <row r="11" spans="1:19" ht="24.75" customHeight="1">
      <c r="A11" s="150"/>
      <c r="B11" s="152"/>
      <c r="C11" s="152"/>
      <c r="D11" s="152"/>
      <c r="E11" s="148"/>
      <c r="F11" s="148"/>
      <c r="G11" s="148"/>
      <c r="H11" s="152"/>
      <c r="I11" s="148"/>
      <c r="J11" s="148"/>
      <c r="K11" s="158"/>
      <c r="L11" s="148"/>
      <c r="M11" s="148"/>
      <c r="N11" s="148"/>
      <c r="O11" s="148"/>
      <c r="P11" s="148"/>
      <c r="Q11" s="148"/>
      <c r="R11" s="148"/>
      <c r="S11" s="148"/>
    </row>
    <row r="12" spans="1:19" ht="24.75" customHeight="1" thickBot="1">
      <c r="A12" s="150"/>
      <c r="B12" s="152"/>
      <c r="C12" s="152"/>
      <c r="D12" s="152"/>
      <c r="E12" s="148"/>
      <c r="F12" s="148"/>
      <c r="G12" s="148"/>
      <c r="H12" s="154"/>
      <c r="I12" s="148"/>
      <c r="J12" s="148"/>
      <c r="K12" s="158"/>
      <c r="L12" s="153"/>
      <c r="M12" s="148"/>
      <c r="N12" s="153"/>
      <c r="O12" s="148"/>
      <c r="P12" s="148"/>
      <c r="Q12" s="153"/>
      <c r="R12" s="153"/>
      <c r="S12" s="148"/>
    </row>
    <row r="13" spans="1:19" ht="16.5" thickBot="1">
      <c r="A13" s="70">
        <v>1</v>
      </c>
      <c r="B13" s="70">
        <v>2</v>
      </c>
      <c r="C13" s="71">
        <v>3</v>
      </c>
      <c r="D13" s="71">
        <v>4</v>
      </c>
      <c r="E13" s="71">
        <v>5</v>
      </c>
      <c r="F13" s="71">
        <v>6</v>
      </c>
      <c r="G13" s="72">
        <v>7</v>
      </c>
      <c r="H13" s="72">
        <v>8</v>
      </c>
      <c r="I13" s="72">
        <v>9</v>
      </c>
      <c r="J13" s="72">
        <v>10</v>
      </c>
      <c r="K13" s="72">
        <v>11</v>
      </c>
      <c r="L13" s="72">
        <v>12</v>
      </c>
      <c r="M13" s="72">
        <v>13</v>
      </c>
      <c r="N13" s="72">
        <v>14</v>
      </c>
      <c r="O13" s="72">
        <v>15</v>
      </c>
      <c r="P13" s="72">
        <v>16</v>
      </c>
      <c r="Q13" s="72">
        <v>17</v>
      </c>
      <c r="R13" s="72">
        <v>18</v>
      </c>
      <c r="S13" s="72">
        <v>19</v>
      </c>
    </row>
    <row r="14" spans="1:19" ht="56.25" customHeight="1">
      <c r="A14" s="73">
        <v>2017</v>
      </c>
      <c r="B14" s="74">
        <v>1</v>
      </c>
      <c r="C14" s="74">
        <v>370</v>
      </c>
      <c r="D14" s="75" t="s">
        <v>56</v>
      </c>
      <c r="E14" s="77">
        <v>1</v>
      </c>
      <c r="F14" s="77" t="s">
        <v>164</v>
      </c>
      <c r="G14" s="78" t="s">
        <v>241</v>
      </c>
      <c r="H14" s="79" t="s">
        <v>88</v>
      </c>
      <c r="I14" s="80">
        <v>1</v>
      </c>
      <c r="J14" s="81" t="s">
        <v>15</v>
      </c>
      <c r="K14" s="76" t="s">
        <v>47</v>
      </c>
      <c r="L14" s="75" t="s">
        <v>47</v>
      </c>
      <c r="M14" s="79" t="s">
        <v>102</v>
      </c>
      <c r="N14" s="79" t="s">
        <v>208</v>
      </c>
      <c r="O14" s="82" t="s">
        <v>209</v>
      </c>
      <c r="P14" s="84">
        <v>110634.6</v>
      </c>
      <c r="Q14" s="84">
        <v>107220</v>
      </c>
      <c r="R14" s="85" t="s">
        <v>210</v>
      </c>
      <c r="S14" s="86" t="s">
        <v>242</v>
      </c>
    </row>
    <row r="15" spans="1:19" ht="56.25" customHeight="1">
      <c r="A15" s="87">
        <v>2017</v>
      </c>
      <c r="B15" s="88">
        <v>2</v>
      </c>
      <c r="C15" s="88">
        <v>370</v>
      </c>
      <c r="D15" s="89" t="s">
        <v>56</v>
      </c>
      <c r="E15" s="88">
        <v>2</v>
      </c>
      <c r="F15" s="88" t="s">
        <v>165</v>
      </c>
      <c r="G15" s="90" t="s">
        <v>90</v>
      </c>
      <c r="H15" s="91" t="s">
        <v>88</v>
      </c>
      <c r="I15" s="92">
        <v>1</v>
      </c>
      <c r="J15" s="93" t="s">
        <v>15</v>
      </c>
      <c r="K15" s="89" t="s">
        <v>47</v>
      </c>
      <c r="L15" s="89" t="s">
        <v>47</v>
      </c>
      <c r="M15" s="91" t="s">
        <v>103</v>
      </c>
      <c r="N15" s="91" t="s">
        <v>212</v>
      </c>
      <c r="O15" s="94" t="s">
        <v>213</v>
      </c>
      <c r="P15" s="83">
        <v>58938.18</v>
      </c>
      <c r="Q15" s="96">
        <v>58300</v>
      </c>
      <c r="R15" s="102" t="s">
        <v>218</v>
      </c>
      <c r="S15" s="99"/>
    </row>
    <row r="16" spans="1:19" ht="47.25">
      <c r="A16" s="87">
        <v>2017</v>
      </c>
      <c r="B16" s="88">
        <v>3</v>
      </c>
      <c r="C16" s="88">
        <v>370</v>
      </c>
      <c r="D16" s="89" t="s">
        <v>57</v>
      </c>
      <c r="E16" s="88">
        <v>3</v>
      </c>
      <c r="F16" s="88" t="s">
        <v>166</v>
      </c>
      <c r="G16" s="90" t="s">
        <v>91</v>
      </c>
      <c r="H16" s="91" t="s">
        <v>88</v>
      </c>
      <c r="I16" s="92">
        <v>1</v>
      </c>
      <c r="J16" s="93" t="s">
        <v>15</v>
      </c>
      <c r="K16" s="89" t="s">
        <v>47</v>
      </c>
      <c r="L16" s="89"/>
      <c r="M16" s="91" t="s">
        <v>104</v>
      </c>
      <c r="N16" s="91" t="s">
        <v>66</v>
      </c>
      <c r="O16" s="94"/>
      <c r="P16" s="83">
        <v>277608.09000000003</v>
      </c>
      <c r="Q16" s="96"/>
      <c r="R16" s="97"/>
      <c r="S16" s="99" t="s">
        <v>245</v>
      </c>
    </row>
    <row r="17" spans="1:19" ht="73.5" customHeight="1">
      <c r="A17" s="87">
        <v>2017</v>
      </c>
      <c r="B17" s="88">
        <v>4</v>
      </c>
      <c r="C17" s="88">
        <v>370</v>
      </c>
      <c r="D17" s="89" t="s">
        <v>57</v>
      </c>
      <c r="E17" s="88">
        <v>4</v>
      </c>
      <c r="F17" s="88" t="s">
        <v>167</v>
      </c>
      <c r="G17" s="100" t="s">
        <v>92</v>
      </c>
      <c r="H17" s="91" t="s">
        <v>88</v>
      </c>
      <c r="I17" s="92">
        <v>1</v>
      </c>
      <c r="J17" s="93" t="s">
        <v>15</v>
      </c>
      <c r="K17" s="89" t="s">
        <v>34</v>
      </c>
      <c r="L17" s="89" t="s">
        <v>34</v>
      </c>
      <c r="M17" s="91" t="s">
        <v>105</v>
      </c>
      <c r="N17" s="91" t="s">
        <v>214</v>
      </c>
      <c r="O17" s="94" t="s">
        <v>215</v>
      </c>
      <c r="P17" s="83">
        <v>24150</v>
      </c>
      <c r="Q17" s="96">
        <v>24000</v>
      </c>
      <c r="R17" s="102" t="s">
        <v>216</v>
      </c>
      <c r="S17" s="99"/>
    </row>
    <row r="18" spans="1:19" ht="74.25" customHeight="1">
      <c r="A18" s="87">
        <v>2017</v>
      </c>
      <c r="B18" s="88">
        <v>5</v>
      </c>
      <c r="C18" s="88">
        <v>370</v>
      </c>
      <c r="D18" s="89" t="s">
        <v>56</v>
      </c>
      <c r="E18" s="88">
        <v>5</v>
      </c>
      <c r="F18" s="88" t="s">
        <v>168</v>
      </c>
      <c r="G18" s="100" t="s">
        <v>40</v>
      </c>
      <c r="H18" s="91" t="s">
        <v>88</v>
      </c>
      <c r="I18" s="92">
        <v>1</v>
      </c>
      <c r="J18" s="93" t="s">
        <v>15</v>
      </c>
      <c r="K18" s="89" t="s">
        <v>45</v>
      </c>
      <c r="L18" s="89" t="s">
        <v>45</v>
      </c>
      <c r="M18" s="91" t="s">
        <v>106</v>
      </c>
      <c r="N18" s="91" t="s">
        <v>134</v>
      </c>
      <c r="O18" s="94" t="s">
        <v>135</v>
      </c>
      <c r="P18" s="83">
        <v>14836.9</v>
      </c>
      <c r="Q18" s="96">
        <v>14797.46</v>
      </c>
      <c r="R18" s="97" t="s">
        <v>67</v>
      </c>
      <c r="S18" s="99"/>
    </row>
    <row r="19" spans="1:19" ht="54" customHeight="1">
      <c r="A19" s="87">
        <v>2017</v>
      </c>
      <c r="B19" s="88">
        <v>6</v>
      </c>
      <c r="C19" s="88">
        <v>370</v>
      </c>
      <c r="D19" s="89" t="s">
        <v>56</v>
      </c>
      <c r="E19" s="88">
        <v>6</v>
      </c>
      <c r="F19" s="88" t="s">
        <v>169</v>
      </c>
      <c r="G19" s="100" t="s">
        <v>93</v>
      </c>
      <c r="H19" s="89" t="s">
        <v>98</v>
      </c>
      <c r="I19" s="92">
        <v>3</v>
      </c>
      <c r="J19" s="93" t="s">
        <v>15</v>
      </c>
      <c r="K19" s="89" t="s">
        <v>34</v>
      </c>
      <c r="L19" s="89" t="s">
        <v>34</v>
      </c>
      <c r="M19" s="91" t="s">
        <v>106</v>
      </c>
      <c r="N19" s="91" t="s">
        <v>134</v>
      </c>
      <c r="O19" s="94" t="s">
        <v>135</v>
      </c>
      <c r="P19" s="83">
        <v>110500</v>
      </c>
      <c r="Q19" s="96">
        <v>105932.2</v>
      </c>
      <c r="R19" s="97" t="s">
        <v>67</v>
      </c>
      <c r="S19" s="99"/>
    </row>
    <row r="20" spans="1:19" ht="48.75" customHeight="1">
      <c r="A20" s="87">
        <v>2017</v>
      </c>
      <c r="B20" s="88">
        <v>7</v>
      </c>
      <c r="C20" s="88">
        <v>370</v>
      </c>
      <c r="D20" s="89" t="s">
        <v>56</v>
      </c>
      <c r="E20" s="155">
        <v>7</v>
      </c>
      <c r="F20" s="88" t="s">
        <v>170</v>
      </c>
      <c r="G20" s="100" t="s">
        <v>58</v>
      </c>
      <c r="H20" s="91" t="s">
        <v>88</v>
      </c>
      <c r="I20" s="92">
        <v>1</v>
      </c>
      <c r="J20" s="93" t="s">
        <v>15</v>
      </c>
      <c r="K20" s="89" t="s">
        <v>34</v>
      </c>
      <c r="L20" s="89" t="s">
        <v>34</v>
      </c>
      <c r="M20" s="91" t="s">
        <v>106</v>
      </c>
      <c r="N20" s="91" t="s">
        <v>134</v>
      </c>
      <c r="O20" s="97" t="s">
        <v>136</v>
      </c>
      <c r="P20" s="83">
        <v>86810.1</v>
      </c>
      <c r="Q20" s="96">
        <v>85777.12</v>
      </c>
      <c r="R20" s="97" t="s">
        <v>67</v>
      </c>
      <c r="S20" s="99"/>
    </row>
    <row r="21" spans="1:19" ht="75.75" customHeight="1">
      <c r="A21" s="87">
        <v>2017</v>
      </c>
      <c r="B21" s="88">
        <v>8</v>
      </c>
      <c r="C21" s="88">
        <v>370</v>
      </c>
      <c r="D21" s="89" t="s">
        <v>56</v>
      </c>
      <c r="E21" s="159"/>
      <c r="F21" s="88" t="s">
        <v>171</v>
      </c>
      <c r="G21" s="100" t="s">
        <v>59</v>
      </c>
      <c r="H21" s="89" t="s">
        <v>98</v>
      </c>
      <c r="I21" s="96">
        <v>322</v>
      </c>
      <c r="J21" s="93" t="s">
        <v>15</v>
      </c>
      <c r="K21" s="89" t="s">
        <v>34</v>
      </c>
      <c r="L21" s="89" t="s">
        <v>34</v>
      </c>
      <c r="M21" s="91" t="s">
        <v>106</v>
      </c>
      <c r="N21" s="91" t="s">
        <v>134</v>
      </c>
      <c r="O21" s="97" t="s">
        <v>135</v>
      </c>
      <c r="P21" s="83">
        <v>12798.5</v>
      </c>
      <c r="Q21" s="96">
        <v>10847.46</v>
      </c>
      <c r="R21" s="97" t="s">
        <v>67</v>
      </c>
      <c r="S21" s="99"/>
    </row>
    <row r="22" spans="1:19" ht="75.75" customHeight="1">
      <c r="A22" s="87">
        <v>2017</v>
      </c>
      <c r="B22" s="88">
        <v>9</v>
      </c>
      <c r="C22" s="88">
        <v>370</v>
      </c>
      <c r="D22" s="89" t="s">
        <v>56</v>
      </c>
      <c r="E22" s="159"/>
      <c r="F22" s="88" t="s">
        <v>172</v>
      </c>
      <c r="G22" s="100" t="s">
        <v>62</v>
      </c>
      <c r="H22" s="91" t="s">
        <v>88</v>
      </c>
      <c r="I22" s="92">
        <v>1</v>
      </c>
      <c r="J22" s="93" t="s">
        <v>15</v>
      </c>
      <c r="K22" s="89" t="s">
        <v>34</v>
      </c>
      <c r="L22" s="89" t="s">
        <v>34</v>
      </c>
      <c r="M22" s="91" t="s">
        <v>106</v>
      </c>
      <c r="N22" s="91" t="s">
        <v>134</v>
      </c>
      <c r="O22" s="97" t="s">
        <v>135</v>
      </c>
      <c r="P22" s="83">
        <v>23228.400000000001</v>
      </c>
      <c r="Q22" s="96">
        <v>23023.73</v>
      </c>
      <c r="R22" s="97" t="s">
        <v>67</v>
      </c>
      <c r="S22" s="99"/>
    </row>
    <row r="23" spans="1:19" ht="75.75" customHeight="1">
      <c r="A23" s="87">
        <v>2017</v>
      </c>
      <c r="B23" s="88">
        <v>10</v>
      </c>
      <c r="C23" s="88">
        <v>370</v>
      </c>
      <c r="D23" s="89" t="s">
        <v>56</v>
      </c>
      <c r="E23" s="159"/>
      <c r="F23" s="88" t="s">
        <v>173</v>
      </c>
      <c r="G23" s="100" t="s">
        <v>60</v>
      </c>
      <c r="H23" s="89" t="s">
        <v>99</v>
      </c>
      <c r="I23" s="96">
        <v>1500</v>
      </c>
      <c r="J23" s="93" t="s">
        <v>15</v>
      </c>
      <c r="K23" s="89" t="s">
        <v>34</v>
      </c>
      <c r="L23" s="89" t="s">
        <v>34</v>
      </c>
      <c r="M23" s="91" t="s">
        <v>106</v>
      </c>
      <c r="N23" s="91" t="s">
        <v>134</v>
      </c>
      <c r="O23" s="97" t="s">
        <v>135</v>
      </c>
      <c r="P23" s="83">
        <v>11440</v>
      </c>
      <c r="Q23" s="96">
        <v>11355.93</v>
      </c>
      <c r="R23" s="97" t="s">
        <v>67</v>
      </c>
      <c r="S23" s="99"/>
    </row>
    <row r="24" spans="1:19" ht="75.75" customHeight="1">
      <c r="A24" s="87">
        <v>2017</v>
      </c>
      <c r="B24" s="88">
        <v>11</v>
      </c>
      <c r="C24" s="88">
        <v>370</v>
      </c>
      <c r="D24" s="89" t="s">
        <v>56</v>
      </c>
      <c r="E24" s="156"/>
      <c r="F24" s="88" t="s">
        <v>174</v>
      </c>
      <c r="G24" s="100" t="s">
        <v>61</v>
      </c>
      <c r="H24" s="89" t="s">
        <v>100</v>
      </c>
      <c r="I24" s="96">
        <v>1180</v>
      </c>
      <c r="J24" s="93" t="s">
        <v>15</v>
      </c>
      <c r="K24" s="89" t="s">
        <v>34</v>
      </c>
      <c r="L24" s="89" t="s">
        <v>34</v>
      </c>
      <c r="M24" s="91" t="s">
        <v>106</v>
      </c>
      <c r="N24" s="91" t="s">
        <v>134</v>
      </c>
      <c r="O24" s="97" t="s">
        <v>135</v>
      </c>
      <c r="P24" s="83">
        <v>9204</v>
      </c>
      <c r="Q24" s="96">
        <v>3787.2</v>
      </c>
      <c r="R24" s="102" t="s">
        <v>137</v>
      </c>
      <c r="S24" s="99"/>
    </row>
    <row r="25" spans="1:19" ht="61.5" customHeight="1">
      <c r="A25" s="87">
        <v>2017</v>
      </c>
      <c r="B25" s="88">
        <v>12</v>
      </c>
      <c r="C25" s="88">
        <v>370</v>
      </c>
      <c r="D25" s="89" t="s">
        <v>38</v>
      </c>
      <c r="E25" s="88">
        <v>8</v>
      </c>
      <c r="F25" s="88" t="s">
        <v>175</v>
      </c>
      <c r="G25" s="100" t="s">
        <v>63</v>
      </c>
      <c r="H25" s="91" t="s">
        <v>88</v>
      </c>
      <c r="I25" s="92">
        <v>1</v>
      </c>
      <c r="J25" s="93" t="s">
        <v>15</v>
      </c>
      <c r="K25" s="89" t="s">
        <v>34</v>
      </c>
      <c r="L25" s="89" t="s">
        <v>34</v>
      </c>
      <c r="M25" s="91" t="s">
        <v>103</v>
      </c>
      <c r="N25" s="91" t="s">
        <v>212</v>
      </c>
      <c r="O25" s="102" t="s">
        <v>213</v>
      </c>
      <c r="P25" s="83">
        <v>33631</v>
      </c>
      <c r="Q25" s="96">
        <v>29771.19</v>
      </c>
      <c r="R25" s="97" t="s">
        <v>67</v>
      </c>
      <c r="S25" s="99"/>
    </row>
    <row r="26" spans="1:19" ht="62.25" customHeight="1">
      <c r="A26" s="87">
        <v>2017</v>
      </c>
      <c r="B26" s="88">
        <v>13</v>
      </c>
      <c r="C26" s="88">
        <v>370</v>
      </c>
      <c r="D26" s="89" t="s">
        <v>38</v>
      </c>
      <c r="E26" s="88">
        <v>9</v>
      </c>
      <c r="F26" s="88" t="s">
        <v>176</v>
      </c>
      <c r="G26" s="100" t="s">
        <v>37</v>
      </c>
      <c r="H26" s="89" t="s">
        <v>101</v>
      </c>
      <c r="I26" s="92">
        <v>177</v>
      </c>
      <c r="J26" s="93" t="s">
        <v>15</v>
      </c>
      <c r="K26" s="89" t="s">
        <v>89</v>
      </c>
      <c r="L26" s="89" t="s">
        <v>89</v>
      </c>
      <c r="M26" s="91" t="s">
        <v>106</v>
      </c>
      <c r="N26" s="91" t="s">
        <v>140</v>
      </c>
      <c r="O26" s="103" t="s">
        <v>140</v>
      </c>
      <c r="P26" s="83">
        <v>238950</v>
      </c>
      <c r="Q26" s="96">
        <v>40236.44</v>
      </c>
      <c r="R26" s="101" t="s">
        <v>39</v>
      </c>
      <c r="S26" s="99"/>
    </row>
    <row r="27" spans="1:19" ht="62.25" customHeight="1">
      <c r="A27" s="87">
        <v>2017</v>
      </c>
      <c r="B27" s="88">
        <v>14</v>
      </c>
      <c r="C27" s="88">
        <v>370</v>
      </c>
      <c r="D27" s="89" t="s">
        <v>38</v>
      </c>
      <c r="E27" s="88">
        <v>10</v>
      </c>
      <c r="F27" s="88" t="s">
        <v>177</v>
      </c>
      <c r="G27" s="100" t="s">
        <v>41</v>
      </c>
      <c r="H27" s="91" t="s">
        <v>88</v>
      </c>
      <c r="I27" s="92">
        <v>1</v>
      </c>
      <c r="J27" s="93" t="s">
        <v>15</v>
      </c>
      <c r="K27" s="89" t="s">
        <v>34</v>
      </c>
      <c r="L27" s="89" t="s">
        <v>34</v>
      </c>
      <c r="M27" s="91" t="s">
        <v>106</v>
      </c>
      <c r="N27" s="91" t="s">
        <v>134</v>
      </c>
      <c r="O27" s="97" t="s">
        <v>135</v>
      </c>
      <c r="P27" s="83">
        <v>9600</v>
      </c>
      <c r="Q27" s="96">
        <v>9596.1</v>
      </c>
      <c r="R27" s="97" t="s">
        <v>138</v>
      </c>
      <c r="S27" s="99"/>
    </row>
    <row r="28" spans="1:19" ht="99" customHeight="1">
      <c r="A28" s="87">
        <v>2017</v>
      </c>
      <c r="B28" s="88">
        <v>15</v>
      </c>
      <c r="C28" s="88">
        <v>370</v>
      </c>
      <c r="D28" s="89" t="s">
        <v>38</v>
      </c>
      <c r="E28" s="88">
        <v>11</v>
      </c>
      <c r="F28" s="88" t="s">
        <v>178</v>
      </c>
      <c r="G28" s="100" t="s">
        <v>42</v>
      </c>
      <c r="H28" s="91" t="s">
        <v>88</v>
      </c>
      <c r="I28" s="92">
        <v>1</v>
      </c>
      <c r="J28" s="93" t="s">
        <v>15</v>
      </c>
      <c r="K28" s="89" t="s">
        <v>46</v>
      </c>
      <c r="L28" s="89" t="s">
        <v>46</v>
      </c>
      <c r="M28" s="91" t="s">
        <v>106</v>
      </c>
      <c r="N28" s="91" t="s">
        <v>140</v>
      </c>
      <c r="O28" s="103" t="s">
        <v>140</v>
      </c>
      <c r="P28" s="83">
        <v>7560</v>
      </c>
      <c r="Q28" s="96">
        <v>7560</v>
      </c>
      <c r="R28" s="101" t="s">
        <v>48</v>
      </c>
      <c r="S28" s="99"/>
    </row>
    <row r="29" spans="1:19" ht="80.25" customHeight="1">
      <c r="A29" s="87">
        <v>2017</v>
      </c>
      <c r="B29" s="88">
        <v>16</v>
      </c>
      <c r="C29" s="88">
        <v>370</v>
      </c>
      <c r="D29" s="89" t="s">
        <v>64</v>
      </c>
      <c r="E29" s="88">
        <v>12</v>
      </c>
      <c r="F29" s="88" t="s">
        <v>179</v>
      </c>
      <c r="G29" s="100" t="s">
        <v>94</v>
      </c>
      <c r="H29" s="91" t="s">
        <v>88</v>
      </c>
      <c r="I29" s="92">
        <v>1</v>
      </c>
      <c r="J29" s="93" t="s">
        <v>15</v>
      </c>
      <c r="K29" s="89" t="s">
        <v>89</v>
      </c>
      <c r="L29" s="89"/>
      <c r="M29" s="91" t="s">
        <v>103</v>
      </c>
      <c r="N29" s="91" t="s">
        <v>211</v>
      </c>
      <c r="O29" s="91" t="s">
        <v>211</v>
      </c>
      <c r="P29" s="83">
        <v>248338</v>
      </c>
      <c r="Q29" s="96">
        <v>130470.24</v>
      </c>
      <c r="R29" s="101" t="s">
        <v>84</v>
      </c>
      <c r="S29" s="99"/>
    </row>
    <row r="30" spans="1:19" ht="62.25" customHeight="1">
      <c r="A30" s="87">
        <v>2017</v>
      </c>
      <c r="B30" s="88">
        <v>17</v>
      </c>
      <c r="C30" s="88">
        <v>370</v>
      </c>
      <c r="D30" s="89" t="s">
        <v>64</v>
      </c>
      <c r="E30" s="88">
        <v>13</v>
      </c>
      <c r="F30" s="88" t="s">
        <v>180</v>
      </c>
      <c r="G30" s="100" t="s">
        <v>95</v>
      </c>
      <c r="H30" s="91" t="s">
        <v>88</v>
      </c>
      <c r="I30" s="92">
        <v>1</v>
      </c>
      <c r="J30" s="93" t="s">
        <v>15</v>
      </c>
      <c r="K30" s="89" t="s">
        <v>34</v>
      </c>
      <c r="L30" s="89"/>
      <c r="M30" s="91" t="s">
        <v>107</v>
      </c>
      <c r="N30" s="91"/>
      <c r="O30" s="91"/>
      <c r="P30" s="83">
        <v>45400</v>
      </c>
      <c r="Q30" s="96"/>
      <c r="R30" s="101"/>
      <c r="S30" s="99"/>
    </row>
    <row r="31" spans="1:19" ht="81" customHeight="1">
      <c r="A31" s="87">
        <v>2017</v>
      </c>
      <c r="B31" s="88">
        <v>18</v>
      </c>
      <c r="C31" s="88">
        <v>370</v>
      </c>
      <c r="D31" s="89" t="s">
        <v>38</v>
      </c>
      <c r="E31" s="88">
        <v>14</v>
      </c>
      <c r="F31" s="88" t="s">
        <v>181</v>
      </c>
      <c r="G31" s="100" t="s">
        <v>96</v>
      </c>
      <c r="H31" s="91" t="s">
        <v>88</v>
      </c>
      <c r="I31" s="92">
        <v>1</v>
      </c>
      <c r="J31" s="93" t="s">
        <v>15</v>
      </c>
      <c r="K31" s="89" t="s">
        <v>47</v>
      </c>
      <c r="L31" s="89" t="s">
        <v>47</v>
      </c>
      <c r="M31" s="91" t="s">
        <v>102</v>
      </c>
      <c r="N31" s="91" t="s">
        <v>208</v>
      </c>
      <c r="O31" s="102" t="s">
        <v>209</v>
      </c>
      <c r="P31" s="83">
        <v>13725.25</v>
      </c>
      <c r="Q31" s="96">
        <v>12800</v>
      </c>
      <c r="R31" s="101" t="s">
        <v>219</v>
      </c>
      <c r="S31" s="99"/>
    </row>
    <row r="32" spans="1:19" ht="60" customHeight="1">
      <c r="A32" s="87">
        <v>2017</v>
      </c>
      <c r="B32" s="88">
        <v>19</v>
      </c>
      <c r="C32" s="88">
        <v>370</v>
      </c>
      <c r="D32" s="89" t="s">
        <v>38</v>
      </c>
      <c r="E32" s="88">
        <v>15</v>
      </c>
      <c r="F32" s="88" t="s">
        <v>182</v>
      </c>
      <c r="G32" s="100" t="s">
        <v>43</v>
      </c>
      <c r="H32" s="91" t="s">
        <v>88</v>
      </c>
      <c r="I32" s="92">
        <v>1</v>
      </c>
      <c r="J32" s="93" t="s">
        <v>15</v>
      </c>
      <c r="K32" s="89" t="s">
        <v>47</v>
      </c>
      <c r="L32" s="89" t="s">
        <v>47</v>
      </c>
      <c r="M32" s="91" t="s">
        <v>108</v>
      </c>
      <c r="N32" s="91" t="s">
        <v>139</v>
      </c>
      <c r="O32" s="94" t="s">
        <v>136</v>
      </c>
      <c r="P32" s="83">
        <v>25500</v>
      </c>
      <c r="Q32" s="96">
        <v>24360</v>
      </c>
      <c r="R32" s="93" t="s">
        <v>68</v>
      </c>
      <c r="S32" s="99"/>
    </row>
    <row r="33" spans="1:19" ht="48" customHeight="1">
      <c r="A33" s="87">
        <v>2017</v>
      </c>
      <c r="B33" s="88">
        <v>20</v>
      </c>
      <c r="C33" s="88">
        <v>370</v>
      </c>
      <c r="D33" s="89" t="s">
        <v>38</v>
      </c>
      <c r="E33" s="88">
        <v>16</v>
      </c>
      <c r="F33" s="88" t="s">
        <v>183</v>
      </c>
      <c r="G33" s="100" t="s">
        <v>44</v>
      </c>
      <c r="H33" s="91" t="s">
        <v>88</v>
      </c>
      <c r="I33" s="92">
        <v>1</v>
      </c>
      <c r="J33" s="93" t="s">
        <v>15</v>
      </c>
      <c r="K33" s="89" t="s">
        <v>47</v>
      </c>
      <c r="L33" s="89"/>
      <c r="M33" s="91" t="s">
        <v>107</v>
      </c>
      <c r="N33" s="91"/>
      <c r="O33" s="94"/>
      <c r="P33" s="83">
        <v>6000</v>
      </c>
      <c r="Q33" s="96"/>
      <c r="R33" s="101"/>
      <c r="S33" s="99"/>
    </row>
    <row r="34" spans="1:19" ht="49.5" customHeight="1">
      <c r="A34" s="87">
        <v>2017</v>
      </c>
      <c r="B34" s="88">
        <v>21</v>
      </c>
      <c r="C34" s="88">
        <v>370</v>
      </c>
      <c r="D34" s="89" t="s">
        <v>38</v>
      </c>
      <c r="E34" s="88">
        <v>17</v>
      </c>
      <c r="F34" s="88" t="s">
        <v>184</v>
      </c>
      <c r="G34" s="100" t="s">
        <v>97</v>
      </c>
      <c r="H34" s="91" t="s">
        <v>88</v>
      </c>
      <c r="I34" s="92">
        <v>1</v>
      </c>
      <c r="J34" s="93" t="s">
        <v>15</v>
      </c>
      <c r="K34" s="89" t="s">
        <v>46</v>
      </c>
      <c r="L34" s="89"/>
      <c r="M34" s="91" t="s">
        <v>109</v>
      </c>
      <c r="N34" s="91"/>
      <c r="O34" s="102"/>
      <c r="P34" s="83">
        <v>5200</v>
      </c>
      <c r="Q34" s="96"/>
      <c r="R34" s="93"/>
      <c r="S34" s="99"/>
    </row>
    <row r="35" spans="1:19" ht="74.25" customHeight="1">
      <c r="A35" s="87">
        <v>2017</v>
      </c>
      <c r="B35" s="88">
        <v>22</v>
      </c>
      <c r="C35" s="88">
        <v>370</v>
      </c>
      <c r="D35" s="89" t="s">
        <v>57</v>
      </c>
      <c r="E35" s="89">
        <v>18</v>
      </c>
      <c r="F35" s="88" t="s">
        <v>185</v>
      </c>
      <c r="G35" s="100" t="s">
        <v>85</v>
      </c>
      <c r="H35" s="89" t="s">
        <v>71</v>
      </c>
      <c r="I35" s="104">
        <v>77.3</v>
      </c>
      <c r="J35" s="93" t="s">
        <v>15</v>
      </c>
      <c r="K35" s="89" t="s">
        <v>46</v>
      </c>
      <c r="L35" s="89" t="s">
        <v>46</v>
      </c>
      <c r="M35" s="91" t="s">
        <v>106</v>
      </c>
      <c r="N35" s="91" t="s">
        <v>143</v>
      </c>
      <c r="O35" s="91" t="s">
        <v>143</v>
      </c>
      <c r="P35" s="83">
        <v>5738.46</v>
      </c>
      <c r="Q35" s="83">
        <v>5738.46</v>
      </c>
      <c r="R35" s="93" t="s">
        <v>86</v>
      </c>
      <c r="S35" s="135" t="s">
        <v>206</v>
      </c>
    </row>
    <row r="36" spans="1:19" ht="84" customHeight="1">
      <c r="A36" s="87">
        <v>2017</v>
      </c>
      <c r="B36" s="88">
        <v>23</v>
      </c>
      <c r="C36" s="88">
        <v>370</v>
      </c>
      <c r="D36" s="89" t="s">
        <v>56</v>
      </c>
      <c r="E36" s="89">
        <v>19</v>
      </c>
      <c r="F36" s="88" t="s">
        <v>186</v>
      </c>
      <c r="G36" s="100" t="s">
        <v>58</v>
      </c>
      <c r="H36" s="89" t="s">
        <v>71</v>
      </c>
      <c r="I36" s="104">
        <v>387</v>
      </c>
      <c r="J36" s="93" t="s">
        <v>15</v>
      </c>
      <c r="K36" s="89" t="s">
        <v>46</v>
      </c>
      <c r="L36" s="89" t="s">
        <v>46</v>
      </c>
      <c r="M36" s="91" t="s">
        <v>106</v>
      </c>
      <c r="N36" s="91" t="s">
        <v>143</v>
      </c>
      <c r="O36" s="91" t="s">
        <v>143</v>
      </c>
      <c r="P36" s="83">
        <v>7298.46</v>
      </c>
      <c r="Q36" s="83">
        <v>7298.46</v>
      </c>
      <c r="R36" s="93" t="s">
        <v>86</v>
      </c>
      <c r="S36" s="135" t="s">
        <v>207</v>
      </c>
    </row>
    <row r="37" spans="1:19" ht="84" customHeight="1">
      <c r="A37" s="87">
        <v>2017</v>
      </c>
      <c r="B37" s="88">
        <v>24</v>
      </c>
      <c r="C37" s="88">
        <v>370</v>
      </c>
      <c r="D37" s="89" t="s">
        <v>56</v>
      </c>
      <c r="E37" s="89">
        <v>20</v>
      </c>
      <c r="F37" s="88" t="s">
        <v>187</v>
      </c>
      <c r="G37" s="100" t="s">
        <v>82</v>
      </c>
      <c r="H37" s="89" t="s">
        <v>71</v>
      </c>
      <c r="I37" s="104">
        <v>819</v>
      </c>
      <c r="J37" s="93" t="s">
        <v>15</v>
      </c>
      <c r="K37" s="89" t="s">
        <v>46</v>
      </c>
      <c r="L37" s="89" t="s">
        <v>46</v>
      </c>
      <c r="M37" s="91" t="s">
        <v>106</v>
      </c>
      <c r="N37" s="91" t="s">
        <v>143</v>
      </c>
      <c r="O37" s="91" t="s">
        <v>143</v>
      </c>
      <c r="P37" s="83">
        <v>3632</v>
      </c>
      <c r="Q37" s="83">
        <v>3632</v>
      </c>
      <c r="R37" s="93" t="s">
        <v>86</v>
      </c>
      <c r="S37" s="135" t="s">
        <v>207</v>
      </c>
    </row>
    <row r="38" spans="1:19" ht="84" customHeight="1">
      <c r="A38" s="87">
        <v>2017</v>
      </c>
      <c r="B38" s="88">
        <v>25</v>
      </c>
      <c r="C38" s="88">
        <v>370</v>
      </c>
      <c r="D38" s="89" t="s">
        <v>38</v>
      </c>
      <c r="E38" s="89">
        <v>21</v>
      </c>
      <c r="F38" s="88" t="s">
        <v>188</v>
      </c>
      <c r="G38" s="100" t="s">
        <v>87</v>
      </c>
      <c r="H38" s="89" t="s">
        <v>71</v>
      </c>
      <c r="I38" s="104">
        <v>11</v>
      </c>
      <c r="J38" s="93" t="s">
        <v>15</v>
      </c>
      <c r="K38" s="89" t="s">
        <v>46</v>
      </c>
      <c r="L38" s="89" t="s">
        <v>46</v>
      </c>
      <c r="M38" s="91" t="s">
        <v>106</v>
      </c>
      <c r="N38" s="91" t="s">
        <v>143</v>
      </c>
      <c r="O38" s="91" t="s">
        <v>143</v>
      </c>
      <c r="P38" s="83">
        <v>1906.56</v>
      </c>
      <c r="Q38" s="83">
        <v>1906.56</v>
      </c>
      <c r="R38" s="93" t="s">
        <v>86</v>
      </c>
      <c r="S38" s="135" t="s">
        <v>207</v>
      </c>
    </row>
    <row r="39" spans="1:19" s="106" customFormat="1" ht="84" customHeight="1">
      <c r="A39" s="87">
        <v>2017</v>
      </c>
      <c r="B39" s="88">
        <v>26</v>
      </c>
      <c r="C39" s="88">
        <v>370</v>
      </c>
      <c r="D39" s="89" t="s">
        <v>38</v>
      </c>
      <c r="E39" s="89">
        <v>22</v>
      </c>
      <c r="F39" s="88" t="s">
        <v>189</v>
      </c>
      <c r="G39" s="100" t="s">
        <v>78</v>
      </c>
      <c r="H39" s="89" t="s">
        <v>71</v>
      </c>
      <c r="I39" s="104">
        <v>81</v>
      </c>
      <c r="J39" s="93" t="s">
        <v>15</v>
      </c>
      <c r="K39" s="89" t="s">
        <v>46</v>
      </c>
      <c r="L39" s="89" t="s">
        <v>46</v>
      </c>
      <c r="M39" s="91" t="s">
        <v>106</v>
      </c>
      <c r="N39" s="91" t="s">
        <v>143</v>
      </c>
      <c r="O39" s="91" t="s">
        <v>143</v>
      </c>
      <c r="P39" s="83">
        <v>439.96</v>
      </c>
      <c r="Q39" s="83">
        <v>439.96</v>
      </c>
      <c r="R39" s="93" t="s">
        <v>79</v>
      </c>
      <c r="S39" s="135" t="s">
        <v>207</v>
      </c>
    </row>
    <row r="40" spans="1:19" ht="83.25" customHeight="1">
      <c r="A40" s="107">
        <v>2017</v>
      </c>
      <c r="B40" s="134">
        <v>27</v>
      </c>
      <c r="C40" s="88">
        <v>370</v>
      </c>
      <c r="D40" s="134" t="s">
        <v>38</v>
      </c>
      <c r="E40" s="134">
        <v>23</v>
      </c>
      <c r="F40" s="88" t="s">
        <v>190</v>
      </c>
      <c r="G40" s="108" t="s">
        <v>110</v>
      </c>
      <c r="H40" s="134" t="s">
        <v>98</v>
      </c>
      <c r="I40" s="109">
        <v>6</v>
      </c>
      <c r="J40" s="110" t="s">
        <v>15</v>
      </c>
      <c r="K40" s="134" t="s">
        <v>45</v>
      </c>
      <c r="L40" s="134" t="s">
        <v>45</v>
      </c>
      <c r="M40" s="111" t="s">
        <v>102</v>
      </c>
      <c r="N40" s="111" t="s">
        <v>220</v>
      </c>
      <c r="O40" s="112" t="s">
        <v>215</v>
      </c>
      <c r="P40" s="124">
        <v>6740</v>
      </c>
      <c r="Q40" s="113">
        <v>5220.3</v>
      </c>
      <c r="R40" s="114" t="s">
        <v>221</v>
      </c>
      <c r="S40" s="115"/>
    </row>
    <row r="41" spans="1:19" ht="110.25" customHeight="1">
      <c r="A41" s="116">
        <v>2017</v>
      </c>
      <c r="B41" s="89">
        <v>28</v>
      </c>
      <c r="C41" s="88">
        <v>370</v>
      </c>
      <c r="D41" s="89" t="s">
        <v>38</v>
      </c>
      <c r="E41" s="89">
        <v>24</v>
      </c>
      <c r="F41" s="88" t="s">
        <v>191</v>
      </c>
      <c r="G41" s="117" t="s">
        <v>111</v>
      </c>
      <c r="H41" s="89" t="s">
        <v>98</v>
      </c>
      <c r="I41" s="92">
        <v>6</v>
      </c>
      <c r="J41" s="93" t="s">
        <v>15</v>
      </c>
      <c r="K41" s="89" t="s">
        <v>45</v>
      </c>
      <c r="L41" s="89" t="s">
        <v>45</v>
      </c>
      <c r="M41" s="91" t="s">
        <v>102</v>
      </c>
      <c r="N41" s="91" t="s">
        <v>215</v>
      </c>
      <c r="O41" s="94" t="s">
        <v>215</v>
      </c>
      <c r="P41" s="83">
        <v>2550</v>
      </c>
      <c r="Q41" s="96">
        <v>2010.18</v>
      </c>
      <c r="R41" s="114" t="s">
        <v>222</v>
      </c>
      <c r="S41" s="99"/>
    </row>
    <row r="42" spans="1:19" ht="47.25">
      <c r="A42" s="116">
        <v>2017</v>
      </c>
      <c r="B42" s="89">
        <v>29</v>
      </c>
      <c r="C42" s="88">
        <v>370</v>
      </c>
      <c r="D42" s="89" t="s">
        <v>38</v>
      </c>
      <c r="E42" s="89">
        <v>25</v>
      </c>
      <c r="F42" s="88" t="s">
        <v>192</v>
      </c>
      <c r="G42" s="118" t="s">
        <v>112</v>
      </c>
      <c r="H42" s="89" t="s">
        <v>98</v>
      </c>
      <c r="I42" s="92">
        <v>1</v>
      </c>
      <c r="J42" s="93" t="s">
        <v>15</v>
      </c>
      <c r="K42" s="89" t="s">
        <v>45</v>
      </c>
      <c r="L42" s="89" t="s">
        <v>45</v>
      </c>
      <c r="M42" s="91" t="s">
        <v>102</v>
      </c>
      <c r="N42" s="91" t="s">
        <v>215</v>
      </c>
      <c r="O42" s="94" t="s">
        <v>215</v>
      </c>
      <c r="P42" s="83">
        <v>690</v>
      </c>
      <c r="Q42" s="96">
        <v>550.85</v>
      </c>
      <c r="R42" s="114" t="s">
        <v>223</v>
      </c>
      <c r="S42" s="99"/>
    </row>
    <row r="43" spans="1:19" ht="128.25" customHeight="1">
      <c r="A43" s="116">
        <v>2017</v>
      </c>
      <c r="B43" s="89">
        <v>30</v>
      </c>
      <c r="C43" s="88">
        <v>370</v>
      </c>
      <c r="D43" s="89" t="s">
        <v>56</v>
      </c>
      <c r="E43" s="89">
        <v>26</v>
      </c>
      <c r="F43" s="88" t="s">
        <v>193</v>
      </c>
      <c r="G43" s="90" t="s">
        <v>113</v>
      </c>
      <c r="H43" s="89" t="s">
        <v>122</v>
      </c>
      <c r="I43" s="92">
        <v>1</v>
      </c>
      <c r="J43" s="93" t="s">
        <v>15</v>
      </c>
      <c r="K43" s="89" t="s">
        <v>47</v>
      </c>
      <c r="L43" s="89" t="s">
        <v>47</v>
      </c>
      <c r="M43" s="91" t="s">
        <v>103</v>
      </c>
      <c r="N43" s="91" t="s">
        <v>212</v>
      </c>
      <c r="O43" s="95"/>
      <c r="P43" s="83">
        <v>131510</v>
      </c>
      <c r="Q43" s="96"/>
      <c r="R43" s="98"/>
      <c r="S43" s="99"/>
    </row>
    <row r="44" spans="1:19" ht="78.75" customHeight="1">
      <c r="A44" s="116">
        <v>2017</v>
      </c>
      <c r="B44" s="89">
        <v>31</v>
      </c>
      <c r="C44" s="88">
        <v>370</v>
      </c>
      <c r="D44" s="89" t="s">
        <v>56</v>
      </c>
      <c r="E44" s="89">
        <v>27</v>
      </c>
      <c r="F44" s="88" t="s">
        <v>194</v>
      </c>
      <c r="G44" s="90" t="s">
        <v>114</v>
      </c>
      <c r="H44" s="91" t="s">
        <v>88</v>
      </c>
      <c r="I44" s="92">
        <v>1</v>
      </c>
      <c r="J44" s="93" t="s">
        <v>15</v>
      </c>
      <c r="K44" s="89" t="s">
        <v>35</v>
      </c>
      <c r="L44" s="89"/>
      <c r="M44" s="91" t="s">
        <v>105</v>
      </c>
      <c r="N44" s="91" t="s">
        <v>66</v>
      </c>
      <c r="O44" s="95"/>
      <c r="P44" s="83">
        <v>221540</v>
      </c>
      <c r="Q44" s="96"/>
      <c r="R44" s="98"/>
      <c r="S44" s="105" t="s">
        <v>244</v>
      </c>
    </row>
    <row r="45" spans="1:19" ht="96.75" customHeight="1">
      <c r="A45" s="116">
        <v>2017</v>
      </c>
      <c r="B45" s="89">
        <v>32</v>
      </c>
      <c r="C45" s="88">
        <v>370</v>
      </c>
      <c r="D45" s="89" t="s">
        <v>56</v>
      </c>
      <c r="E45" s="89">
        <v>28</v>
      </c>
      <c r="F45" s="88" t="s">
        <v>195</v>
      </c>
      <c r="G45" s="90" t="s">
        <v>115</v>
      </c>
      <c r="H45" s="89" t="s">
        <v>122</v>
      </c>
      <c r="I45" s="92">
        <v>1</v>
      </c>
      <c r="J45" s="93" t="s">
        <v>15</v>
      </c>
      <c r="K45" s="89" t="s">
        <v>35</v>
      </c>
      <c r="L45" s="89" t="s">
        <v>35</v>
      </c>
      <c r="M45" s="91" t="s">
        <v>105</v>
      </c>
      <c r="N45" s="91" t="s">
        <v>139</v>
      </c>
      <c r="O45" s="95" t="s">
        <v>141</v>
      </c>
      <c r="P45" s="83">
        <v>274350</v>
      </c>
      <c r="Q45" s="96">
        <v>272600</v>
      </c>
      <c r="R45" s="102" t="s">
        <v>218</v>
      </c>
      <c r="S45" s="99"/>
    </row>
    <row r="46" spans="1:19" ht="76.5" customHeight="1">
      <c r="A46" s="116">
        <v>2017</v>
      </c>
      <c r="B46" s="89">
        <v>33</v>
      </c>
      <c r="C46" s="88">
        <v>370</v>
      </c>
      <c r="D46" s="89" t="s">
        <v>56</v>
      </c>
      <c r="E46" s="89">
        <v>29</v>
      </c>
      <c r="F46" s="88" t="s">
        <v>196</v>
      </c>
      <c r="G46" s="90" t="s">
        <v>65</v>
      </c>
      <c r="H46" s="91" t="s">
        <v>88</v>
      </c>
      <c r="I46" s="92">
        <v>1</v>
      </c>
      <c r="J46" s="93" t="s">
        <v>15</v>
      </c>
      <c r="K46" s="89" t="s">
        <v>35</v>
      </c>
      <c r="L46" s="89" t="s">
        <v>35</v>
      </c>
      <c r="M46" s="91" t="s">
        <v>105</v>
      </c>
      <c r="N46" s="91" t="s">
        <v>214</v>
      </c>
      <c r="O46" s="95" t="s">
        <v>215</v>
      </c>
      <c r="P46" s="83">
        <v>161330</v>
      </c>
      <c r="Q46" s="96">
        <v>160000</v>
      </c>
      <c r="R46" s="102" t="s">
        <v>224</v>
      </c>
      <c r="S46" s="99"/>
    </row>
    <row r="47" spans="1:19" ht="64.5" customHeight="1">
      <c r="A47" s="116">
        <v>2017</v>
      </c>
      <c r="B47" s="89">
        <v>34</v>
      </c>
      <c r="C47" s="88">
        <v>370</v>
      </c>
      <c r="D47" s="89" t="s">
        <v>56</v>
      </c>
      <c r="E47" s="89">
        <v>30</v>
      </c>
      <c r="F47" s="88" t="s">
        <v>197</v>
      </c>
      <c r="G47" s="90" t="s">
        <v>83</v>
      </c>
      <c r="H47" s="91" t="s">
        <v>88</v>
      </c>
      <c r="I47" s="92">
        <v>1</v>
      </c>
      <c r="J47" s="93" t="s">
        <v>15</v>
      </c>
      <c r="K47" s="89" t="s">
        <v>35</v>
      </c>
      <c r="L47" s="89" t="s">
        <v>35</v>
      </c>
      <c r="M47" s="91" t="s">
        <v>105</v>
      </c>
      <c r="N47" s="91" t="s">
        <v>214</v>
      </c>
      <c r="O47" s="95" t="s">
        <v>215</v>
      </c>
      <c r="P47" s="83">
        <v>331320</v>
      </c>
      <c r="Q47" s="96">
        <v>330000</v>
      </c>
      <c r="R47" s="102" t="s">
        <v>224</v>
      </c>
      <c r="S47" s="99"/>
    </row>
    <row r="48" spans="1:19" ht="68.25" customHeight="1">
      <c r="A48" s="116">
        <v>2017</v>
      </c>
      <c r="B48" s="89">
        <v>35</v>
      </c>
      <c r="C48" s="88">
        <v>370</v>
      </c>
      <c r="D48" s="89" t="s">
        <v>56</v>
      </c>
      <c r="E48" s="155">
        <v>31</v>
      </c>
      <c r="F48" s="88" t="s">
        <v>198</v>
      </c>
      <c r="G48" s="100" t="s">
        <v>116</v>
      </c>
      <c r="H48" s="89" t="s">
        <v>98</v>
      </c>
      <c r="I48" s="92">
        <v>1</v>
      </c>
      <c r="J48" s="93" t="s">
        <v>15</v>
      </c>
      <c r="K48" s="89" t="s">
        <v>45</v>
      </c>
      <c r="L48" s="89" t="s">
        <v>45</v>
      </c>
      <c r="M48" s="91" t="s">
        <v>102</v>
      </c>
      <c r="N48" s="91" t="s">
        <v>215</v>
      </c>
      <c r="O48" s="95" t="s">
        <v>215</v>
      </c>
      <c r="P48" s="83">
        <v>1300</v>
      </c>
      <c r="Q48" s="96">
        <v>974.58</v>
      </c>
      <c r="R48" s="114" t="s">
        <v>225</v>
      </c>
      <c r="S48" s="99"/>
    </row>
    <row r="49" spans="1:19" ht="68.25" customHeight="1">
      <c r="A49" s="116">
        <v>2017</v>
      </c>
      <c r="B49" s="89">
        <v>36</v>
      </c>
      <c r="C49" s="88">
        <v>370</v>
      </c>
      <c r="D49" s="89" t="s">
        <v>56</v>
      </c>
      <c r="E49" s="156"/>
      <c r="F49" s="88" t="s">
        <v>199</v>
      </c>
      <c r="G49" s="100" t="s">
        <v>117</v>
      </c>
      <c r="H49" s="89" t="s">
        <v>98</v>
      </c>
      <c r="I49" s="92">
        <v>1</v>
      </c>
      <c r="J49" s="93" t="s">
        <v>15</v>
      </c>
      <c r="K49" s="89" t="s">
        <v>45</v>
      </c>
      <c r="L49" s="89" t="s">
        <v>45</v>
      </c>
      <c r="M49" s="91" t="s">
        <v>102</v>
      </c>
      <c r="N49" s="91" t="s">
        <v>215</v>
      </c>
      <c r="O49" s="95" t="s">
        <v>215</v>
      </c>
      <c r="P49" s="83">
        <v>1650</v>
      </c>
      <c r="Q49" s="96">
        <v>1228.81</v>
      </c>
      <c r="R49" s="114" t="s">
        <v>226</v>
      </c>
      <c r="S49" s="99"/>
    </row>
    <row r="50" spans="1:19" ht="68.25" customHeight="1">
      <c r="A50" s="116">
        <v>2017</v>
      </c>
      <c r="B50" s="89">
        <v>37</v>
      </c>
      <c r="C50" s="88">
        <v>370</v>
      </c>
      <c r="D50" s="89" t="s">
        <v>56</v>
      </c>
      <c r="E50" s="155">
        <v>32</v>
      </c>
      <c r="F50" s="88" t="s">
        <v>200</v>
      </c>
      <c r="G50" s="117" t="s">
        <v>118</v>
      </c>
      <c r="H50" s="89" t="s">
        <v>98</v>
      </c>
      <c r="I50" s="92">
        <v>25</v>
      </c>
      <c r="J50" s="93" t="s">
        <v>15</v>
      </c>
      <c r="K50" s="89" t="s">
        <v>34</v>
      </c>
      <c r="L50" s="89" t="s">
        <v>34</v>
      </c>
      <c r="M50" s="91" t="s">
        <v>105</v>
      </c>
      <c r="N50" s="91" t="s">
        <v>214</v>
      </c>
      <c r="O50" s="94" t="s">
        <v>215</v>
      </c>
      <c r="P50" s="83">
        <v>77240</v>
      </c>
      <c r="Q50" s="96">
        <v>76440</v>
      </c>
      <c r="R50" s="102" t="s">
        <v>227</v>
      </c>
      <c r="S50" s="99"/>
    </row>
    <row r="51" spans="1:19" ht="69" customHeight="1">
      <c r="A51" s="116">
        <v>2017</v>
      </c>
      <c r="B51" s="89">
        <v>38</v>
      </c>
      <c r="C51" s="88">
        <v>370</v>
      </c>
      <c r="D51" s="89" t="s">
        <v>56</v>
      </c>
      <c r="E51" s="156"/>
      <c r="F51" s="88" t="s">
        <v>201</v>
      </c>
      <c r="G51" s="117" t="s">
        <v>119</v>
      </c>
      <c r="H51" s="89" t="s">
        <v>98</v>
      </c>
      <c r="I51" s="92">
        <v>3</v>
      </c>
      <c r="J51" s="93" t="s">
        <v>15</v>
      </c>
      <c r="K51" s="89" t="s">
        <v>34</v>
      </c>
      <c r="L51" s="89" t="s">
        <v>34</v>
      </c>
      <c r="M51" s="91" t="s">
        <v>105</v>
      </c>
      <c r="N51" s="91" t="s">
        <v>214</v>
      </c>
      <c r="O51" s="94" t="s">
        <v>215</v>
      </c>
      <c r="P51" s="83">
        <v>2510</v>
      </c>
      <c r="Q51" s="96">
        <v>2340</v>
      </c>
      <c r="R51" s="102" t="s">
        <v>227</v>
      </c>
      <c r="S51" s="99"/>
    </row>
    <row r="52" spans="1:19" ht="67.5" customHeight="1">
      <c r="A52" s="116">
        <v>2017</v>
      </c>
      <c r="B52" s="89">
        <v>39</v>
      </c>
      <c r="C52" s="88">
        <v>370</v>
      </c>
      <c r="D52" s="89" t="s">
        <v>56</v>
      </c>
      <c r="E52" s="89">
        <v>33</v>
      </c>
      <c r="F52" s="88" t="s">
        <v>202</v>
      </c>
      <c r="G52" s="117" t="s">
        <v>120</v>
      </c>
      <c r="H52" s="89" t="s">
        <v>98</v>
      </c>
      <c r="I52" s="92">
        <v>1</v>
      </c>
      <c r="J52" s="93" t="s">
        <v>15</v>
      </c>
      <c r="K52" s="89" t="s">
        <v>34</v>
      </c>
      <c r="L52" s="89" t="s">
        <v>34</v>
      </c>
      <c r="M52" s="91" t="s">
        <v>103</v>
      </c>
      <c r="N52" s="91" t="s">
        <v>212</v>
      </c>
      <c r="O52" s="95" t="s">
        <v>213</v>
      </c>
      <c r="P52" s="83">
        <v>53890</v>
      </c>
      <c r="Q52" s="96">
        <v>53000</v>
      </c>
      <c r="R52" s="102" t="s">
        <v>227</v>
      </c>
      <c r="S52" s="99"/>
    </row>
    <row r="53" spans="1:19" ht="68.25" customHeight="1">
      <c r="A53" s="116">
        <v>2017</v>
      </c>
      <c r="B53" s="89">
        <v>40</v>
      </c>
      <c r="C53" s="88">
        <v>370</v>
      </c>
      <c r="D53" s="133" t="s">
        <v>56</v>
      </c>
      <c r="E53" s="133">
        <v>34</v>
      </c>
      <c r="F53" s="88" t="s">
        <v>203</v>
      </c>
      <c r="G53" s="119" t="s">
        <v>121</v>
      </c>
      <c r="H53" s="120" t="s">
        <v>88</v>
      </c>
      <c r="I53" s="121">
        <v>1</v>
      </c>
      <c r="J53" s="122" t="s">
        <v>15</v>
      </c>
      <c r="K53" s="133" t="s">
        <v>47</v>
      </c>
      <c r="L53" s="133" t="s">
        <v>47</v>
      </c>
      <c r="M53" s="120" t="s">
        <v>105</v>
      </c>
      <c r="N53" s="120" t="s">
        <v>214</v>
      </c>
      <c r="O53" s="94" t="s">
        <v>215</v>
      </c>
      <c r="P53" s="83">
        <v>19990</v>
      </c>
      <c r="Q53" s="96">
        <v>19650</v>
      </c>
      <c r="R53" s="102" t="s">
        <v>228</v>
      </c>
      <c r="S53" s="99"/>
    </row>
    <row r="54" spans="1:19" ht="68.25" customHeight="1">
      <c r="A54" s="116">
        <v>2017</v>
      </c>
      <c r="B54" s="89">
        <v>41</v>
      </c>
      <c r="C54" s="88">
        <v>370</v>
      </c>
      <c r="D54" s="133" t="s">
        <v>56</v>
      </c>
      <c r="E54" s="133">
        <v>35</v>
      </c>
      <c r="F54" s="88" t="s">
        <v>238</v>
      </c>
      <c r="G54" s="119" t="s">
        <v>239</v>
      </c>
      <c r="H54" s="120" t="s">
        <v>88</v>
      </c>
      <c r="I54" s="121">
        <v>1</v>
      </c>
      <c r="J54" s="122" t="s">
        <v>15</v>
      </c>
      <c r="K54" s="133" t="s">
        <v>47</v>
      </c>
      <c r="L54" s="133" t="s">
        <v>47</v>
      </c>
      <c r="M54" s="120" t="s">
        <v>105</v>
      </c>
      <c r="N54" s="120" t="s">
        <v>214</v>
      </c>
      <c r="O54" s="94" t="s">
        <v>236</v>
      </c>
      <c r="P54" s="83">
        <v>277968.86</v>
      </c>
      <c r="Q54" s="96">
        <v>275890</v>
      </c>
      <c r="R54" s="97" t="s">
        <v>240</v>
      </c>
      <c r="S54" s="135" t="s">
        <v>243</v>
      </c>
    </row>
    <row r="55" spans="1:19" ht="69" customHeight="1" thickBot="1">
      <c r="A55" s="136">
        <v>2017</v>
      </c>
      <c r="B55" s="137">
        <v>42</v>
      </c>
      <c r="C55" s="137">
        <v>370</v>
      </c>
      <c r="D55" s="138" t="s">
        <v>64</v>
      </c>
      <c r="E55" s="138">
        <v>36</v>
      </c>
      <c r="F55" s="137" t="s">
        <v>248</v>
      </c>
      <c r="G55" s="139" t="s">
        <v>249</v>
      </c>
      <c r="H55" s="138" t="s">
        <v>71</v>
      </c>
      <c r="I55" s="140">
        <v>1</v>
      </c>
      <c r="J55" s="141" t="s">
        <v>15</v>
      </c>
      <c r="K55" s="138" t="s">
        <v>46</v>
      </c>
      <c r="L55" s="138" t="s">
        <v>46</v>
      </c>
      <c r="M55" s="142" t="s">
        <v>102</v>
      </c>
      <c r="N55" s="142" t="s">
        <v>250</v>
      </c>
      <c r="O55" s="142" t="s">
        <v>250</v>
      </c>
      <c r="P55" s="143">
        <v>9562.64</v>
      </c>
      <c r="Q55" s="143">
        <v>9562.64</v>
      </c>
      <c r="R55" s="144" t="s">
        <v>86</v>
      </c>
      <c r="S55" s="145" t="s">
        <v>255</v>
      </c>
    </row>
  </sheetData>
  <autoFilter ref="B13:S13">
    <filterColumn colId="14"/>
  </autoFilter>
  <mergeCells count="23">
    <mergeCell ref="L6:L12"/>
    <mergeCell ref="E48:E49"/>
    <mergeCell ref="E50:E51"/>
    <mergeCell ref="I6:I12"/>
    <mergeCell ref="J6:J12"/>
    <mergeCell ref="K6:K12"/>
    <mergeCell ref="E20:E24"/>
    <mergeCell ref="A3:S3"/>
    <mergeCell ref="G6:G12"/>
    <mergeCell ref="A6:A12"/>
    <mergeCell ref="B6:B12"/>
    <mergeCell ref="C6:C12"/>
    <mergeCell ref="D6:D12"/>
    <mergeCell ref="Q6:Q12"/>
    <mergeCell ref="S6:S12"/>
    <mergeCell ref="R6:R12"/>
    <mergeCell ref="P6:P12"/>
    <mergeCell ref="E6:E12"/>
    <mergeCell ref="F6:F12"/>
    <mergeCell ref="M6:M12"/>
    <mergeCell ref="N6:N12"/>
    <mergeCell ref="H6:H12"/>
    <mergeCell ref="O6:O12"/>
  </mergeCells>
  <pageMargins left="0.6" right="0.72" top="0.75" bottom="0.75" header="0.3" footer="0.3"/>
  <pageSetup scale="1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A48"/>
  <sheetViews>
    <sheetView zoomScaleNormal="100" workbookViewId="0">
      <selection activeCell="G46" sqref="G46"/>
    </sheetView>
  </sheetViews>
  <sheetFormatPr defaultRowHeight="15"/>
  <cols>
    <col min="1" max="1" width="26.28515625" customWidth="1"/>
    <col min="2" max="2" width="40" customWidth="1"/>
    <col min="3" max="3" width="12.7109375" customWidth="1"/>
    <col min="4" max="6" width="9.28515625" bestFit="1" customWidth="1"/>
    <col min="7" max="7" width="11.5703125" bestFit="1" customWidth="1"/>
    <col min="8" max="10" width="9.28515625" bestFit="1" customWidth="1"/>
    <col min="11" max="11" width="12.7109375" customWidth="1"/>
    <col min="12" max="14" width="9.28515625" bestFit="1" customWidth="1"/>
    <col min="15" max="15" width="10.42578125" bestFit="1" customWidth="1"/>
    <col min="16" max="18" width="9.28515625" bestFit="1" customWidth="1"/>
    <col min="19" max="19" width="12.7109375" customWidth="1"/>
    <col min="20" max="22" width="9.28515625" bestFit="1" customWidth="1"/>
    <col min="23" max="23" width="11.5703125" bestFit="1" customWidth="1"/>
    <col min="27" max="27" width="13.140625" customWidth="1"/>
  </cols>
  <sheetData>
    <row r="1" spans="1:27" ht="18.75">
      <c r="A1" s="5"/>
      <c r="W1" s="55"/>
      <c r="X1" s="55"/>
      <c r="Y1" s="55"/>
      <c r="Z1" s="55"/>
    </row>
    <row r="2" spans="1:27" ht="18">
      <c r="A2" s="6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52"/>
      <c r="X2" s="52"/>
      <c r="Y2" s="52"/>
      <c r="Z2" s="52"/>
      <c r="AA2" s="44"/>
    </row>
    <row r="3" spans="1:27" ht="15.75">
      <c r="A3" s="7"/>
      <c r="B3" s="8"/>
      <c r="W3" s="53"/>
      <c r="X3" s="53"/>
      <c r="Y3" s="53"/>
      <c r="Z3" s="53"/>
    </row>
    <row r="4" spans="1:27" ht="15.75">
      <c r="A4" s="7"/>
      <c r="B4" s="8"/>
      <c r="W4" s="161" t="s">
        <v>53</v>
      </c>
      <c r="X4" s="161"/>
      <c r="Y4" s="161"/>
      <c r="Z4" s="161"/>
    </row>
    <row r="5" spans="1:27" ht="15.75">
      <c r="A5" s="9"/>
      <c r="W5" s="162"/>
      <c r="X5" s="162"/>
      <c r="Y5" s="162"/>
      <c r="Z5" s="162"/>
    </row>
    <row r="6" spans="1:27" ht="16.5" customHeight="1">
      <c r="A6" s="179" t="s">
        <v>247</v>
      </c>
      <c r="B6" s="179"/>
      <c r="C6" s="179"/>
      <c r="D6" s="179"/>
      <c r="E6" s="179"/>
      <c r="F6" s="179"/>
      <c r="G6" s="179"/>
      <c r="H6" s="179"/>
      <c r="I6" s="179"/>
      <c r="J6" s="179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163"/>
      <c r="X6" s="163"/>
      <c r="Y6" s="163"/>
      <c r="Z6" s="163"/>
      <c r="AA6" s="44"/>
    </row>
    <row r="7" spans="1:27" ht="15.75">
      <c r="A7" s="7"/>
      <c r="B7" s="8"/>
      <c r="W7" s="163"/>
      <c r="X7" s="163"/>
      <c r="Y7" s="163"/>
      <c r="Z7" s="163"/>
    </row>
    <row r="8" spans="1:27" ht="15.75">
      <c r="A8" s="9"/>
      <c r="W8" s="160" t="s">
        <v>153</v>
      </c>
      <c r="X8" s="160"/>
      <c r="Y8" s="160"/>
      <c r="Z8" s="160"/>
    </row>
    <row r="9" spans="1:27" ht="15.75" thickBot="1">
      <c r="A9" s="10" t="s">
        <v>18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</row>
    <row r="10" spans="1:27" ht="15.75" customHeight="1" thickBot="1">
      <c r="A10" s="173" t="s">
        <v>19</v>
      </c>
      <c r="B10" s="176"/>
      <c r="C10" s="164" t="s">
        <v>125</v>
      </c>
      <c r="D10" s="165"/>
      <c r="E10" s="165"/>
      <c r="F10" s="165"/>
      <c r="G10" s="165"/>
      <c r="H10" s="165"/>
      <c r="I10" s="165"/>
      <c r="J10" s="166"/>
      <c r="K10" s="164" t="s">
        <v>126</v>
      </c>
      <c r="L10" s="165"/>
      <c r="M10" s="165"/>
      <c r="N10" s="165"/>
      <c r="O10" s="165"/>
      <c r="P10" s="165"/>
      <c r="Q10" s="165"/>
      <c r="R10" s="166"/>
      <c r="S10" s="164" t="s">
        <v>21</v>
      </c>
      <c r="T10" s="165"/>
      <c r="U10" s="165"/>
      <c r="V10" s="165"/>
      <c r="W10" s="165"/>
      <c r="X10" s="165"/>
      <c r="Y10" s="165"/>
      <c r="Z10" s="166"/>
    </row>
    <row r="11" spans="1:27" ht="15.75" thickBot="1">
      <c r="A11" s="174"/>
      <c r="B11" s="177"/>
      <c r="C11" s="164" t="s">
        <v>70</v>
      </c>
      <c r="D11" s="165"/>
      <c r="E11" s="165"/>
      <c r="F11" s="166"/>
      <c r="G11" s="164" t="s">
        <v>20</v>
      </c>
      <c r="H11" s="165"/>
      <c r="I11" s="165"/>
      <c r="J11" s="166"/>
      <c r="K11" s="164" t="s">
        <v>70</v>
      </c>
      <c r="L11" s="165"/>
      <c r="M11" s="165"/>
      <c r="N11" s="166"/>
      <c r="O11" s="164" t="s">
        <v>20</v>
      </c>
      <c r="P11" s="165"/>
      <c r="Q11" s="165"/>
      <c r="R11" s="166"/>
      <c r="S11" s="164" t="s">
        <v>70</v>
      </c>
      <c r="T11" s="165"/>
      <c r="U11" s="165"/>
      <c r="V11" s="166"/>
      <c r="W11" s="164" t="s">
        <v>20</v>
      </c>
      <c r="X11" s="165"/>
      <c r="Y11" s="165"/>
      <c r="Z11" s="166"/>
    </row>
    <row r="12" spans="1:27" ht="57" thickBot="1">
      <c r="A12" s="175"/>
      <c r="B12" s="178"/>
      <c r="C12" s="12" t="s">
        <v>21</v>
      </c>
      <c r="D12" s="12" t="s">
        <v>16</v>
      </c>
      <c r="E12" s="12" t="s">
        <v>22</v>
      </c>
      <c r="F12" s="12" t="s">
        <v>23</v>
      </c>
      <c r="G12" s="12" t="s">
        <v>21</v>
      </c>
      <c r="H12" s="12" t="s">
        <v>16</v>
      </c>
      <c r="I12" s="12" t="s">
        <v>22</v>
      </c>
      <c r="J12" s="12" t="s">
        <v>23</v>
      </c>
      <c r="K12" s="12" t="s">
        <v>21</v>
      </c>
      <c r="L12" s="12" t="s">
        <v>16</v>
      </c>
      <c r="M12" s="12" t="s">
        <v>22</v>
      </c>
      <c r="N12" s="12" t="s">
        <v>23</v>
      </c>
      <c r="O12" s="12" t="s">
        <v>21</v>
      </c>
      <c r="P12" s="12" t="s">
        <v>16</v>
      </c>
      <c r="Q12" s="12" t="s">
        <v>22</v>
      </c>
      <c r="R12" s="12" t="s">
        <v>23</v>
      </c>
      <c r="S12" s="12" t="s">
        <v>21</v>
      </c>
      <c r="T12" s="12" t="s">
        <v>16</v>
      </c>
      <c r="U12" s="12" t="s">
        <v>22</v>
      </c>
      <c r="V12" s="12" t="s">
        <v>23</v>
      </c>
      <c r="W12" s="12" t="s">
        <v>21</v>
      </c>
      <c r="X12" s="12" t="s">
        <v>16</v>
      </c>
      <c r="Y12" s="12" t="s">
        <v>22</v>
      </c>
      <c r="Z12" s="12" t="s">
        <v>23</v>
      </c>
    </row>
    <row r="13" spans="1:27" ht="15.75" thickBot="1">
      <c r="A13" s="167" t="s">
        <v>24</v>
      </c>
      <c r="B13" s="4" t="s">
        <v>25</v>
      </c>
      <c r="C13" s="26">
        <f>27766.9/1000</f>
        <v>27.7669</v>
      </c>
      <c r="D13" s="13"/>
      <c r="E13" s="13"/>
      <c r="F13" s="13"/>
      <c r="G13" s="28">
        <v>6</v>
      </c>
      <c r="H13" s="13"/>
      <c r="I13" s="13"/>
      <c r="J13" s="13"/>
      <c r="K13" s="26">
        <v>0</v>
      </c>
      <c r="L13" s="13"/>
      <c r="M13" s="13"/>
      <c r="N13" s="13"/>
      <c r="O13" s="28">
        <v>0</v>
      </c>
      <c r="P13" s="13"/>
      <c r="Q13" s="13"/>
      <c r="R13" s="13"/>
      <c r="S13" s="26">
        <f>C13+K13</f>
        <v>27.7669</v>
      </c>
      <c r="T13" s="13"/>
      <c r="U13" s="13"/>
      <c r="V13" s="13"/>
      <c r="W13" s="28">
        <f>G13+O13</f>
        <v>6</v>
      </c>
      <c r="X13" s="13"/>
      <c r="Y13" s="13"/>
      <c r="Z13" s="13"/>
    </row>
    <row r="14" spans="1:27" ht="15.75" customHeight="1" thickBot="1">
      <c r="A14" s="168"/>
      <c r="B14" s="4" t="s">
        <v>26</v>
      </c>
      <c r="C14" s="25">
        <f>C13/C37</f>
        <v>9.3579154742389724E-3</v>
      </c>
      <c r="D14" s="14"/>
      <c r="E14" s="14"/>
      <c r="F14" s="14"/>
      <c r="G14" s="25">
        <f>G13/G35</f>
        <v>0.8571428571428571</v>
      </c>
      <c r="H14" s="14"/>
      <c r="I14" s="14"/>
      <c r="J14" s="14"/>
      <c r="K14" s="25">
        <v>0</v>
      </c>
      <c r="L14" s="14"/>
      <c r="M14" s="14"/>
      <c r="N14" s="14"/>
      <c r="O14" s="25">
        <v>0</v>
      </c>
      <c r="P14" s="14"/>
      <c r="Q14" s="14"/>
      <c r="R14" s="14"/>
      <c r="S14" s="25">
        <f>S13/S37</f>
        <v>9.3579154742389724E-3</v>
      </c>
      <c r="T14" s="14"/>
      <c r="U14" s="14"/>
      <c r="V14" s="14"/>
      <c r="W14" s="25">
        <f>W13/W35</f>
        <v>0.8571428571428571</v>
      </c>
      <c r="X14" s="14"/>
      <c r="Y14" s="14"/>
      <c r="Z14" s="14"/>
    </row>
    <row r="15" spans="1:27" ht="15.75" customHeight="1" thickBot="1">
      <c r="A15" s="168"/>
      <c r="B15" s="4" t="s">
        <v>27</v>
      </c>
      <c r="C15" s="27">
        <f>24782.18/1000</f>
        <v>24.78218</v>
      </c>
      <c r="D15" s="15"/>
      <c r="E15" s="15"/>
      <c r="F15" s="15"/>
      <c r="G15" s="29">
        <v>6</v>
      </c>
      <c r="H15" s="15"/>
      <c r="I15" s="15"/>
      <c r="J15" s="15"/>
      <c r="K15" s="27">
        <v>0</v>
      </c>
      <c r="L15" s="15"/>
      <c r="M15" s="15"/>
      <c r="N15" s="15"/>
      <c r="O15" s="29">
        <v>0</v>
      </c>
      <c r="P15" s="15"/>
      <c r="Q15" s="15"/>
      <c r="R15" s="15"/>
      <c r="S15" s="27">
        <f>C15+K15</f>
        <v>24.78218</v>
      </c>
      <c r="T15" s="15"/>
      <c r="U15" s="15"/>
      <c r="V15" s="15"/>
      <c r="W15" s="29">
        <f>G15+O15</f>
        <v>6</v>
      </c>
      <c r="X15" s="15"/>
      <c r="Y15" s="15"/>
      <c r="Z15" s="15"/>
    </row>
    <row r="16" spans="1:27" ht="15.75" customHeight="1" thickBot="1">
      <c r="A16" s="169"/>
      <c r="B16" s="4" t="s">
        <v>28</v>
      </c>
      <c r="C16" s="25">
        <f>C15/C39</f>
        <v>1.2851708935311583E-2</v>
      </c>
      <c r="D16" s="14"/>
      <c r="E16" s="14"/>
      <c r="F16" s="14"/>
      <c r="G16" s="25">
        <f>G15/G39</f>
        <v>0.16666666666666666</v>
      </c>
      <c r="H16" s="14"/>
      <c r="I16" s="14"/>
      <c r="J16" s="14"/>
      <c r="K16" s="25">
        <v>0</v>
      </c>
      <c r="L16" s="14"/>
      <c r="M16" s="14"/>
      <c r="N16" s="14"/>
      <c r="O16" s="25">
        <v>0</v>
      </c>
      <c r="P16" s="14"/>
      <c r="Q16" s="14"/>
      <c r="R16" s="14"/>
      <c r="S16" s="25">
        <f>S15/S39</f>
        <v>1.2851708935311583E-2</v>
      </c>
      <c r="T16" s="14"/>
      <c r="U16" s="14"/>
      <c r="V16" s="14"/>
      <c r="W16" s="25">
        <f>W15/W39</f>
        <v>0.16666666666666666</v>
      </c>
      <c r="X16" s="14"/>
      <c r="Y16" s="14"/>
      <c r="Z16" s="14"/>
    </row>
    <row r="17" spans="1:26" ht="15.75" customHeight="1" thickBot="1">
      <c r="A17" s="167" t="s">
        <v>29</v>
      </c>
      <c r="B17" s="4" t="s">
        <v>25</v>
      </c>
      <c r="C17" s="26">
        <f>988540/1000</f>
        <v>988.54</v>
      </c>
      <c r="D17" s="13"/>
      <c r="E17" s="13"/>
      <c r="F17" s="13"/>
      <c r="G17" s="28">
        <v>4</v>
      </c>
      <c r="H17" s="13"/>
      <c r="I17" s="13"/>
      <c r="J17" s="13"/>
      <c r="K17" s="26">
        <v>0</v>
      </c>
      <c r="L17" s="13"/>
      <c r="M17" s="13"/>
      <c r="N17" s="13"/>
      <c r="O17" s="28">
        <v>0</v>
      </c>
      <c r="P17" s="13"/>
      <c r="Q17" s="13"/>
      <c r="R17" s="13"/>
      <c r="S17" s="26">
        <f>C17+K17</f>
        <v>988.54</v>
      </c>
      <c r="T17" s="13"/>
      <c r="U17" s="13"/>
      <c r="V17" s="13"/>
      <c r="W17" s="28">
        <f>G17+O17</f>
        <v>4</v>
      </c>
      <c r="X17" s="13"/>
      <c r="Y17" s="13"/>
      <c r="Z17" s="13"/>
    </row>
    <row r="18" spans="1:26" ht="15.75" customHeight="1" thickBot="1">
      <c r="A18" s="168"/>
      <c r="B18" s="4" t="s">
        <v>26</v>
      </c>
      <c r="C18" s="25">
        <f>C17/C37</f>
        <v>0.33315471885245357</v>
      </c>
      <c r="D18" s="14"/>
      <c r="E18" s="14"/>
      <c r="F18" s="14"/>
      <c r="G18" s="25">
        <f>G17/G37</f>
        <v>9.5238095238095233E-2</v>
      </c>
      <c r="H18" s="14"/>
      <c r="I18" s="14"/>
      <c r="J18" s="14"/>
      <c r="K18" s="25">
        <v>0</v>
      </c>
      <c r="L18" s="14"/>
      <c r="M18" s="14"/>
      <c r="N18" s="14"/>
      <c r="O18" s="25">
        <v>0</v>
      </c>
      <c r="P18" s="14"/>
      <c r="Q18" s="14"/>
      <c r="R18" s="14"/>
      <c r="S18" s="25">
        <f>S17/S37</f>
        <v>0.33315471885245357</v>
      </c>
      <c r="T18" s="14"/>
      <c r="U18" s="14"/>
      <c r="V18" s="14"/>
      <c r="W18" s="25">
        <f>W17/W37</f>
        <v>9.5238095238095233E-2</v>
      </c>
      <c r="X18" s="14"/>
      <c r="Y18" s="14"/>
      <c r="Z18" s="14"/>
    </row>
    <row r="19" spans="1:26" ht="15.75" thickBot="1">
      <c r="A19" s="168"/>
      <c r="B19" s="4" t="s">
        <v>27</v>
      </c>
      <c r="C19" s="27">
        <f>762600/1000</f>
        <v>762.6</v>
      </c>
      <c r="D19" s="15"/>
      <c r="E19" s="15"/>
      <c r="F19" s="15"/>
      <c r="G19" s="30">
        <v>3</v>
      </c>
      <c r="H19" s="15"/>
      <c r="I19" s="15"/>
      <c r="J19" s="15"/>
      <c r="K19" s="27">
        <v>0</v>
      </c>
      <c r="L19" s="15"/>
      <c r="M19" s="15"/>
      <c r="N19" s="15"/>
      <c r="O19" s="30">
        <v>0</v>
      </c>
      <c r="P19" s="15"/>
      <c r="Q19" s="15"/>
      <c r="R19" s="15"/>
      <c r="S19" s="27">
        <f>C19+K19</f>
        <v>762.6</v>
      </c>
      <c r="T19" s="15"/>
      <c r="U19" s="15"/>
      <c r="V19" s="15"/>
      <c r="W19" s="29">
        <f>G19+O19</f>
        <v>3</v>
      </c>
      <c r="X19" s="15"/>
      <c r="Y19" s="15"/>
      <c r="Z19" s="15"/>
    </row>
    <row r="20" spans="1:26" ht="15.75" customHeight="1" thickBot="1">
      <c r="A20" s="169"/>
      <c r="B20" s="4" t="s">
        <v>28</v>
      </c>
      <c r="C20" s="25">
        <f>C19/C39</f>
        <v>0.39547421712168235</v>
      </c>
      <c r="D20" s="14"/>
      <c r="E20" s="14"/>
      <c r="F20" s="14"/>
      <c r="G20" s="25">
        <f>G19/G39</f>
        <v>8.3333333333333329E-2</v>
      </c>
      <c r="H20" s="14"/>
      <c r="I20" s="14"/>
      <c r="J20" s="14"/>
      <c r="K20" s="25">
        <v>0</v>
      </c>
      <c r="L20" s="14"/>
      <c r="M20" s="14"/>
      <c r="N20" s="14"/>
      <c r="O20" s="25">
        <v>0</v>
      </c>
      <c r="P20" s="14"/>
      <c r="Q20" s="14"/>
      <c r="R20" s="14"/>
      <c r="S20" s="25">
        <f>S19/S39</f>
        <v>0.39547421712168235</v>
      </c>
      <c r="T20" s="14"/>
      <c r="U20" s="14"/>
      <c r="V20" s="14"/>
      <c r="W20" s="25">
        <f>W19/W39</f>
        <v>8.3333333333333329E-2</v>
      </c>
      <c r="X20" s="14"/>
      <c r="Y20" s="14"/>
      <c r="Z20" s="14"/>
    </row>
    <row r="21" spans="1:26" ht="15.75" customHeight="1" thickBot="1">
      <c r="A21" s="167" t="s">
        <v>30</v>
      </c>
      <c r="B21" s="4" t="s">
        <v>25</v>
      </c>
      <c r="C21" s="26">
        <f>921874.98/1000</f>
        <v>921.87497999999994</v>
      </c>
      <c r="D21" s="13"/>
      <c r="E21" s="13"/>
      <c r="F21" s="13"/>
      <c r="G21" s="28">
        <v>9</v>
      </c>
      <c r="H21" s="13"/>
      <c r="I21" s="13"/>
      <c r="J21" s="13"/>
      <c r="K21" s="26">
        <v>0</v>
      </c>
      <c r="L21" s="13"/>
      <c r="M21" s="13"/>
      <c r="N21" s="13"/>
      <c r="O21" s="28">
        <v>0</v>
      </c>
      <c r="P21" s="13"/>
      <c r="Q21" s="13"/>
      <c r="R21" s="13"/>
      <c r="S21" s="26">
        <f>C21+K21</f>
        <v>921.87497999999994</v>
      </c>
      <c r="T21" s="13"/>
      <c r="U21" s="13"/>
      <c r="V21" s="13"/>
      <c r="W21" s="28">
        <f>G21+O21</f>
        <v>9</v>
      </c>
      <c r="X21" s="13"/>
      <c r="Y21" s="13"/>
      <c r="Z21" s="13"/>
    </row>
    <row r="22" spans="1:26" ht="15.75" customHeight="1" thickBot="1">
      <c r="A22" s="168"/>
      <c r="B22" s="4" t="s">
        <v>26</v>
      </c>
      <c r="C22" s="25">
        <f>C21/C37</f>
        <v>0.31068747828010124</v>
      </c>
      <c r="D22" s="14"/>
      <c r="E22" s="14"/>
      <c r="F22" s="14"/>
      <c r="G22" s="25">
        <f>G21/G37</f>
        <v>0.21428571428571427</v>
      </c>
      <c r="H22" s="14"/>
      <c r="I22" s="14"/>
      <c r="J22" s="14"/>
      <c r="K22" s="25">
        <v>0</v>
      </c>
      <c r="L22" s="14"/>
      <c r="M22" s="14"/>
      <c r="N22" s="14"/>
      <c r="O22" s="25">
        <v>0</v>
      </c>
      <c r="P22" s="14"/>
      <c r="Q22" s="14"/>
      <c r="R22" s="14"/>
      <c r="S22" s="25">
        <f>S21/S37</f>
        <v>0.31068747828010124</v>
      </c>
      <c r="T22" s="14"/>
      <c r="U22" s="14"/>
      <c r="V22" s="14"/>
      <c r="W22" s="25">
        <f>W21/W37</f>
        <v>0.21428571428571427</v>
      </c>
      <c r="X22" s="14"/>
      <c r="Y22" s="14"/>
      <c r="Z22" s="14"/>
    </row>
    <row r="23" spans="1:26" ht="15.75" customHeight="1" thickBot="1">
      <c r="A23" s="168"/>
      <c r="B23" s="4" t="s">
        <v>27</v>
      </c>
      <c r="C23" s="27">
        <f>498220/1000</f>
        <v>498.22</v>
      </c>
      <c r="D23" s="15"/>
      <c r="E23" s="15"/>
      <c r="F23" s="15"/>
      <c r="G23" s="29">
        <v>6</v>
      </c>
      <c r="H23" s="15"/>
      <c r="I23" s="15"/>
      <c r="J23" s="15"/>
      <c r="K23" s="27">
        <v>0</v>
      </c>
      <c r="L23" s="15"/>
      <c r="M23" s="15"/>
      <c r="N23" s="15"/>
      <c r="O23" s="29">
        <v>0</v>
      </c>
      <c r="P23" s="15"/>
      <c r="Q23" s="15"/>
      <c r="R23" s="15"/>
      <c r="S23" s="27">
        <f>C23+K23</f>
        <v>498.22</v>
      </c>
      <c r="T23" s="15"/>
      <c r="U23" s="15"/>
      <c r="V23" s="15"/>
      <c r="W23" s="29">
        <f>G23+O23</f>
        <v>6</v>
      </c>
      <c r="X23" s="15"/>
      <c r="Y23" s="15"/>
      <c r="Z23" s="15"/>
    </row>
    <row r="24" spans="1:26" ht="15.75" customHeight="1" thickBot="1">
      <c r="A24" s="169"/>
      <c r="B24" s="4" t="s">
        <v>28</v>
      </c>
      <c r="C24" s="25">
        <f>C23/C39</f>
        <v>0.2583702654791038</v>
      </c>
      <c r="D24" s="14"/>
      <c r="E24" s="14"/>
      <c r="F24" s="14"/>
      <c r="G24" s="25">
        <f>G23/G39</f>
        <v>0.16666666666666666</v>
      </c>
      <c r="H24" s="14"/>
      <c r="I24" s="14"/>
      <c r="J24" s="14"/>
      <c r="K24" s="25">
        <v>0</v>
      </c>
      <c r="L24" s="14"/>
      <c r="M24" s="14"/>
      <c r="N24" s="14"/>
      <c r="O24" s="25">
        <v>0</v>
      </c>
      <c r="P24" s="14"/>
      <c r="Q24" s="14"/>
      <c r="R24" s="14"/>
      <c r="S24" s="25">
        <f>S23/S39</f>
        <v>0.2583702654791038</v>
      </c>
      <c r="T24" s="14"/>
      <c r="U24" s="14"/>
      <c r="V24" s="14"/>
      <c r="W24" s="25">
        <f>W23/W39</f>
        <v>0.16666666666666666</v>
      </c>
      <c r="X24" s="14"/>
      <c r="Y24" s="14"/>
      <c r="Z24" s="14"/>
    </row>
    <row r="25" spans="1:26" ht="15.75" customHeight="1" thickBot="1">
      <c r="A25" s="167" t="s">
        <v>31</v>
      </c>
      <c r="B25" s="4" t="s">
        <v>25</v>
      </c>
      <c r="C25" s="26">
        <f>500402/1000</f>
        <v>500.40199999999999</v>
      </c>
      <c r="D25" s="13"/>
      <c r="E25" s="13"/>
      <c r="F25" s="13"/>
      <c r="G25" s="28">
        <v>13</v>
      </c>
      <c r="H25" s="13"/>
      <c r="I25" s="13"/>
      <c r="J25" s="13"/>
      <c r="K25" s="26">
        <v>0</v>
      </c>
      <c r="L25" s="13"/>
      <c r="M25" s="13"/>
      <c r="N25" s="13"/>
      <c r="O25" s="28">
        <v>0</v>
      </c>
      <c r="P25" s="13"/>
      <c r="Q25" s="13"/>
      <c r="R25" s="13"/>
      <c r="S25" s="26">
        <f>C25+K25</f>
        <v>500.40199999999999</v>
      </c>
      <c r="T25" s="13"/>
      <c r="U25" s="13"/>
      <c r="V25" s="13"/>
      <c r="W25" s="28">
        <f>G25+O25</f>
        <v>13</v>
      </c>
      <c r="X25" s="13"/>
      <c r="Y25" s="13"/>
      <c r="Z25" s="13"/>
    </row>
    <row r="26" spans="1:26" ht="15.75" customHeight="1" thickBot="1">
      <c r="A26" s="168"/>
      <c r="B26" s="4" t="s">
        <v>26</v>
      </c>
      <c r="C26" s="25">
        <f>C25/C37</f>
        <v>0.16864394725879123</v>
      </c>
      <c r="D26" s="14"/>
      <c r="E26" s="14"/>
      <c r="F26" s="14"/>
      <c r="G26" s="25">
        <f>G25/G37</f>
        <v>0.30952380952380953</v>
      </c>
      <c r="H26" s="14"/>
      <c r="I26" s="14"/>
      <c r="J26" s="14"/>
      <c r="K26" s="25">
        <v>0</v>
      </c>
      <c r="L26" s="14"/>
      <c r="M26" s="14"/>
      <c r="N26" s="14"/>
      <c r="O26" s="25">
        <v>0</v>
      </c>
      <c r="P26" s="14"/>
      <c r="Q26" s="14"/>
      <c r="R26" s="14"/>
      <c r="S26" s="25">
        <f>S25/S37</f>
        <v>0.16864394725879123</v>
      </c>
      <c r="T26" s="14"/>
      <c r="U26" s="14"/>
      <c r="V26" s="14"/>
      <c r="W26" s="25">
        <f>W25/W37</f>
        <v>0.30952380952380953</v>
      </c>
      <c r="X26" s="14"/>
      <c r="Y26" s="14"/>
      <c r="Z26" s="14"/>
    </row>
    <row r="27" spans="1:26" ht="15.75" customHeight="1" thickBot="1">
      <c r="A27" s="168"/>
      <c r="B27" s="4" t="s">
        <v>27</v>
      </c>
      <c r="C27" s="27">
        <f>435870.93/1000</f>
        <v>435.87092999999999</v>
      </c>
      <c r="D27" s="15"/>
      <c r="E27" s="15"/>
      <c r="F27" s="15"/>
      <c r="G27" s="29">
        <v>12</v>
      </c>
      <c r="H27" s="15"/>
      <c r="I27" s="15"/>
      <c r="J27" s="15"/>
      <c r="K27" s="27">
        <v>0</v>
      </c>
      <c r="L27" s="15"/>
      <c r="M27" s="15"/>
      <c r="N27" s="15"/>
      <c r="O27" s="29">
        <v>0</v>
      </c>
      <c r="P27" s="15"/>
      <c r="Q27" s="15"/>
      <c r="R27" s="15"/>
      <c r="S27" s="27">
        <f>C27+K27</f>
        <v>435.87092999999999</v>
      </c>
      <c r="T27" s="15"/>
      <c r="U27" s="15"/>
      <c r="V27" s="15"/>
      <c r="W27" s="29">
        <f>G27+O27</f>
        <v>12</v>
      </c>
      <c r="X27" s="15"/>
      <c r="Y27" s="15"/>
      <c r="Z27" s="15"/>
    </row>
    <row r="28" spans="1:26" ht="15.75" customHeight="1" thickBot="1">
      <c r="A28" s="169"/>
      <c r="B28" s="4" t="s">
        <v>28</v>
      </c>
      <c r="C28" s="25">
        <f>C27/C39</f>
        <v>0.22603686704412482</v>
      </c>
      <c r="D28" s="14"/>
      <c r="E28" s="14"/>
      <c r="F28" s="14"/>
      <c r="G28" s="25">
        <f>G27/G39</f>
        <v>0.33333333333333331</v>
      </c>
      <c r="H28" s="14"/>
      <c r="I28" s="14"/>
      <c r="J28" s="14"/>
      <c r="K28" s="25">
        <v>0</v>
      </c>
      <c r="L28" s="14"/>
      <c r="M28" s="14"/>
      <c r="N28" s="14"/>
      <c r="O28" s="25">
        <v>0</v>
      </c>
      <c r="P28" s="14"/>
      <c r="Q28" s="14"/>
      <c r="R28" s="14"/>
      <c r="S28" s="25">
        <f>S27/S39</f>
        <v>0.22603686704412482</v>
      </c>
      <c r="T28" s="14"/>
      <c r="U28" s="14"/>
      <c r="V28" s="14"/>
      <c r="W28" s="25">
        <f>W27/W39</f>
        <v>0.33333333333333331</v>
      </c>
      <c r="X28" s="14"/>
      <c r="Y28" s="14"/>
      <c r="Z28" s="14"/>
    </row>
    <row r="29" spans="1:26" ht="15.75" customHeight="1" thickBot="1">
      <c r="A29" s="167" t="s">
        <v>32</v>
      </c>
      <c r="B29" s="4" t="s">
        <v>25</v>
      </c>
      <c r="C29" s="26">
        <f>487288/1000</f>
        <v>487.28800000000001</v>
      </c>
      <c r="D29" s="13"/>
      <c r="E29" s="13"/>
      <c r="F29" s="13"/>
      <c r="G29" s="28">
        <v>2</v>
      </c>
      <c r="H29" s="13"/>
      <c r="I29" s="13"/>
      <c r="J29" s="13"/>
      <c r="K29" s="26">
        <v>0</v>
      </c>
      <c r="L29" s="13"/>
      <c r="M29" s="13"/>
      <c r="N29" s="13"/>
      <c r="O29" s="28">
        <v>0</v>
      </c>
      <c r="P29" s="13"/>
      <c r="Q29" s="13"/>
      <c r="R29" s="13"/>
      <c r="S29" s="26">
        <f>C29+K29</f>
        <v>487.28800000000001</v>
      </c>
      <c r="T29" s="13"/>
      <c r="U29" s="13"/>
      <c r="V29" s="13"/>
      <c r="W29" s="28">
        <f>G29+O29</f>
        <v>2</v>
      </c>
      <c r="X29" s="13"/>
      <c r="Y29" s="13"/>
      <c r="Z29" s="13"/>
    </row>
    <row r="30" spans="1:26" ht="15.75" customHeight="1" thickBot="1">
      <c r="A30" s="168"/>
      <c r="B30" s="4" t="s">
        <v>26</v>
      </c>
      <c r="C30" s="25">
        <f>C29/C37</f>
        <v>0.16422430720069436</v>
      </c>
      <c r="D30" s="14"/>
      <c r="E30" s="14"/>
      <c r="F30" s="14"/>
      <c r="G30" s="25">
        <f>29:29/G37</f>
        <v>4.7619047619047616E-2</v>
      </c>
      <c r="H30" s="14"/>
      <c r="I30" s="14"/>
      <c r="J30" s="14"/>
      <c r="K30" s="25">
        <v>0</v>
      </c>
      <c r="L30" s="14"/>
      <c r="M30" s="14"/>
      <c r="N30" s="14"/>
      <c r="O30" s="25">
        <v>0</v>
      </c>
      <c r="P30" s="14"/>
      <c r="Q30" s="14"/>
      <c r="R30" s="14"/>
      <c r="S30" s="25">
        <f>S29/S37</f>
        <v>0.16422430720069436</v>
      </c>
      <c r="T30" s="14"/>
      <c r="U30" s="14"/>
      <c r="V30" s="14"/>
      <c r="W30" s="25">
        <f>29:29/W37</f>
        <v>4.7619047619047616E-2</v>
      </c>
      <c r="X30" s="14"/>
      <c r="Y30" s="14"/>
      <c r="Z30" s="14"/>
    </row>
    <row r="31" spans="1:26" ht="15.75" customHeight="1" thickBot="1">
      <c r="A31" s="168"/>
      <c r="B31" s="4" t="s">
        <v>27</v>
      </c>
      <c r="C31" s="27">
        <f>170706.68/1000</f>
        <v>170.70668000000001</v>
      </c>
      <c r="D31" s="15"/>
      <c r="E31" s="15"/>
      <c r="F31" s="15"/>
      <c r="G31" s="29">
        <v>2</v>
      </c>
      <c r="H31" s="15"/>
      <c r="I31" s="15"/>
      <c r="J31" s="15"/>
      <c r="K31" s="27">
        <v>0</v>
      </c>
      <c r="L31" s="15"/>
      <c r="M31" s="15"/>
      <c r="N31" s="15"/>
      <c r="O31" s="29">
        <v>0</v>
      </c>
      <c r="P31" s="15"/>
      <c r="Q31" s="15"/>
      <c r="R31" s="15"/>
      <c r="S31" s="27">
        <f>C31+K31</f>
        <v>170.70668000000001</v>
      </c>
      <c r="T31" s="15"/>
      <c r="U31" s="15"/>
      <c r="V31" s="15"/>
      <c r="W31" s="29">
        <f>G31+O31</f>
        <v>2</v>
      </c>
      <c r="X31" s="15"/>
      <c r="Y31" s="15"/>
      <c r="Z31" s="15"/>
    </row>
    <row r="32" spans="1:26" ht="15.75" customHeight="1" thickBot="1">
      <c r="A32" s="169"/>
      <c r="B32" s="4" t="s">
        <v>28</v>
      </c>
      <c r="C32" s="25">
        <f>C31/C39</f>
        <v>8.8526213782378113E-2</v>
      </c>
      <c r="D32" s="14"/>
      <c r="E32" s="14"/>
      <c r="F32" s="14"/>
      <c r="G32" s="25">
        <f>G31/G39</f>
        <v>5.5555555555555552E-2</v>
      </c>
      <c r="H32" s="14"/>
      <c r="I32" s="14"/>
      <c r="J32" s="14"/>
      <c r="K32" s="25">
        <v>0</v>
      </c>
      <c r="L32" s="14"/>
      <c r="M32" s="14"/>
      <c r="N32" s="14"/>
      <c r="O32" s="25">
        <v>0</v>
      </c>
      <c r="P32" s="14"/>
      <c r="Q32" s="14"/>
      <c r="R32" s="14"/>
      <c r="S32" s="25">
        <f>S31/S39</f>
        <v>8.8526213782378113E-2</v>
      </c>
      <c r="T32" s="14"/>
      <c r="U32" s="14"/>
      <c r="V32" s="14"/>
      <c r="W32" s="25">
        <f>W31/W39</f>
        <v>5.5555555555555552E-2</v>
      </c>
      <c r="X32" s="14"/>
      <c r="Y32" s="14"/>
      <c r="Z32" s="14"/>
    </row>
    <row r="33" spans="1:26" ht="15.75" customHeight="1" thickBot="1">
      <c r="A33" s="167" t="s">
        <v>54</v>
      </c>
      <c r="B33" s="31" t="s">
        <v>25</v>
      </c>
      <c r="C33" s="34">
        <f>41338.08/1000</f>
        <v>41.338080000000005</v>
      </c>
      <c r="D33" s="33"/>
      <c r="E33" s="33"/>
      <c r="F33" s="33"/>
      <c r="G33" s="32">
        <v>8</v>
      </c>
      <c r="H33" s="33"/>
      <c r="I33" s="33"/>
      <c r="J33" s="33"/>
      <c r="K33" s="34">
        <v>0</v>
      </c>
      <c r="L33" s="33"/>
      <c r="M33" s="33"/>
      <c r="N33" s="33"/>
      <c r="O33" s="32">
        <v>0</v>
      </c>
      <c r="P33" s="33"/>
      <c r="Q33" s="33"/>
      <c r="R33" s="33"/>
      <c r="S33" s="26">
        <f>C33+K33</f>
        <v>41.338080000000005</v>
      </c>
      <c r="T33" s="33"/>
      <c r="U33" s="33"/>
      <c r="V33" s="33"/>
      <c r="W33" s="28">
        <f>G33+O33</f>
        <v>8</v>
      </c>
      <c r="X33" s="33"/>
      <c r="Y33" s="33"/>
      <c r="Z33" s="33"/>
    </row>
    <row r="34" spans="1:26" ht="15.75" customHeight="1" thickBot="1">
      <c r="A34" s="168"/>
      <c r="B34" s="4" t="s">
        <v>26</v>
      </c>
      <c r="C34" s="25">
        <f>C33/C37</f>
        <v>1.3931632933720677E-2</v>
      </c>
      <c r="D34" s="14"/>
      <c r="E34" s="14"/>
      <c r="F34" s="14"/>
      <c r="G34" s="25">
        <f>G33/G37</f>
        <v>0.19047619047619047</v>
      </c>
      <c r="H34" s="14"/>
      <c r="I34" s="14"/>
      <c r="J34" s="14"/>
      <c r="K34" s="25">
        <v>0</v>
      </c>
      <c r="L34" s="14"/>
      <c r="M34" s="14"/>
      <c r="N34" s="14"/>
      <c r="O34" s="25">
        <v>0</v>
      </c>
      <c r="P34" s="14"/>
      <c r="Q34" s="14"/>
      <c r="R34" s="14"/>
      <c r="S34" s="25">
        <f>S33/S37</f>
        <v>1.3931632933720677E-2</v>
      </c>
      <c r="T34" s="14"/>
      <c r="U34" s="14"/>
      <c r="V34" s="14"/>
      <c r="W34" s="25">
        <f>W33/W37</f>
        <v>0.19047619047619047</v>
      </c>
      <c r="X34" s="14"/>
      <c r="Y34" s="14"/>
      <c r="Z34" s="14"/>
    </row>
    <row r="35" spans="1:26" ht="15.75" customHeight="1" thickBot="1">
      <c r="A35" s="168"/>
      <c r="B35" s="4" t="s">
        <v>27</v>
      </c>
      <c r="C35" s="27">
        <f>36138.08/1000</f>
        <v>36.138080000000002</v>
      </c>
      <c r="D35" s="29"/>
      <c r="E35" s="29"/>
      <c r="F35" s="29"/>
      <c r="G35" s="29">
        <v>7</v>
      </c>
      <c r="H35" s="15"/>
      <c r="I35" s="15"/>
      <c r="J35" s="15"/>
      <c r="K35" s="27">
        <v>0</v>
      </c>
      <c r="L35" s="29"/>
      <c r="M35" s="29"/>
      <c r="N35" s="29"/>
      <c r="O35" s="29">
        <v>0</v>
      </c>
      <c r="P35" s="15"/>
      <c r="Q35" s="15"/>
      <c r="R35" s="15"/>
      <c r="S35" s="27">
        <f>C35+K35</f>
        <v>36.138080000000002</v>
      </c>
      <c r="T35" s="29"/>
      <c r="U35" s="29"/>
      <c r="V35" s="29"/>
      <c r="W35" s="29">
        <f>G35+O35</f>
        <v>7</v>
      </c>
      <c r="X35" s="15"/>
      <c r="Y35" s="15"/>
      <c r="Z35" s="15"/>
    </row>
    <row r="36" spans="1:26" ht="15.75" customHeight="1" thickBot="1">
      <c r="A36" s="169"/>
      <c r="B36" s="4" t="s">
        <v>28</v>
      </c>
      <c r="C36" s="25">
        <f>C35/C39</f>
        <v>1.8740727637399326E-2</v>
      </c>
      <c r="D36" s="14"/>
      <c r="E36" s="14"/>
      <c r="F36" s="14"/>
      <c r="G36" s="25">
        <f>G35/G39</f>
        <v>0.19444444444444445</v>
      </c>
      <c r="H36" s="14"/>
      <c r="I36" s="14"/>
      <c r="J36" s="14"/>
      <c r="K36" s="25">
        <v>0</v>
      </c>
      <c r="L36" s="14"/>
      <c r="M36" s="14"/>
      <c r="N36" s="14"/>
      <c r="O36" s="25">
        <v>0</v>
      </c>
      <c r="P36" s="14"/>
      <c r="Q36" s="14"/>
      <c r="R36" s="14"/>
      <c r="S36" s="25">
        <f>S35/S39</f>
        <v>1.8740727637399326E-2</v>
      </c>
      <c r="T36" s="14"/>
      <c r="U36" s="14"/>
      <c r="V36" s="14"/>
      <c r="W36" s="25">
        <f>W35/W39</f>
        <v>0.19444444444444445</v>
      </c>
      <c r="X36" s="14"/>
      <c r="Y36" s="14"/>
      <c r="Z36" s="14"/>
    </row>
    <row r="37" spans="1:26" ht="15.75" customHeight="1" thickBot="1">
      <c r="A37" s="167" t="s">
        <v>21</v>
      </c>
      <c r="B37" s="31" t="s">
        <v>25</v>
      </c>
      <c r="C37" s="34">
        <f>C13+C17+C21+C25+C29+C33</f>
        <v>2967.2099599999997</v>
      </c>
      <c r="D37" s="34">
        <f t="shared" ref="D37:Z37" si="0">D13+D17+D21+D25+D29+D33</f>
        <v>0</v>
      </c>
      <c r="E37" s="34">
        <f t="shared" si="0"/>
        <v>0</v>
      </c>
      <c r="F37" s="34">
        <f t="shared" si="0"/>
        <v>0</v>
      </c>
      <c r="G37" s="34">
        <f t="shared" si="0"/>
        <v>42</v>
      </c>
      <c r="H37" s="34">
        <f t="shared" si="0"/>
        <v>0</v>
      </c>
      <c r="I37" s="34">
        <f t="shared" si="0"/>
        <v>0</v>
      </c>
      <c r="J37" s="34">
        <f t="shared" si="0"/>
        <v>0</v>
      </c>
      <c r="K37" s="34">
        <f t="shared" si="0"/>
        <v>0</v>
      </c>
      <c r="L37" s="34">
        <f t="shared" si="0"/>
        <v>0</v>
      </c>
      <c r="M37" s="34">
        <f t="shared" si="0"/>
        <v>0</v>
      </c>
      <c r="N37" s="34">
        <f t="shared" si="0"/>
        <v>0</v>
      </c>
      <c r="O37" s="34">
        <f t="shared" si="0"/>
        <v>0</v>
      </c>
      <c r="P37" s="34">
        <f t="shared" si="0"/>
        <v>0</v>
      </c>
      <c r="Q37" s="34">
        <f t="shared" si="0"/>
        <v>0</v>
      </c>
      <c r="R37" s="34">
        <f t="shared" si="0"/>
        <v>0</v>
      </c>
      <c r="S37" s="34">
        <f t="shared" si="0"/>
        <v>2967.2099599999997</v>
      </c>
      <c r="T37" s="34">
        <f t="shared" si="0"/>
        <v>0</v>
      </c>
      <c r="U37" s="34">
        <f t="shared" si="0"/>
        <v>0</v>
      </c>
      <c r="V37" s="34">
        <f t="shared" si="0"/>
        <v>0</v>
      </c>
      <c r="W37" s="34">
        <f t="shared" si="0"/>
        <v>42</v>
      </c>
      <c r="X37" s="34">
        <f t="shared" si="0"/>
        <v>0</v>
      </c>
      <c r="Y37" s="34">
        <f t="shared" si="0"/>
        <v>0</v>
      </c>
      <c r="Z37" s="34">
        <f t="shared" si="0"/>
        <v>0</v>
      </c>
    </row>
    <row r="38" spans="1:26" ht="15.75" customHeight="1" thickBot="1">
      <c r="A38" s="168"/>
      <c r="B38" s="4" t="s">
        <v>26</v>
      </c>
      <c r="C38" s="25">
        <f>C37/C37</f>
        <v>1</v>
      </c>
      <c r="D38" s="14"/>
      <c r="E38" s="14"/>
      <c r="F38" s="14"/>
      <c r="G38" s="25">
        <f>G37/G37</f>
        <v>1</v>
      </c>
      <c r="H38" s="14"/>
      <c r="I38" s="14"/>
      <c r="J38" s="14"/>
      <c r="K38" s="25"/>
      <c r="L38" s="14"/>
      <c r="M38" s="14"/>
      <c r="N38" s="14"/>
      <c r="O38" s="25"/>
      <c r="P38" s="14"/>
      <c r="Q38" s="14"/>
      <c r="R38" s="14"/>
      <c r="S38" s="25"/>
      <c r="T38" s="14"/>
      <c r="U38" s="14"/>
      <c r="V38" s="14"/>
      <c r="W38" s="25"/>
      <c r="X38" s="14"/>
      <c r="Y38" s="14"/>
      <c r="Z38" s="14"/>
    </row>
    <row r="39" spans="1:26" ht="15.75" customHeight="1" thickBot="1">
      <c r="A39" s="168"/>
      <c r="B39" s="4" t="s">
        <v>27</v>
      </c>
      <c r="C39" s="27">
        <f>C15+C19+C23+C27+C31+C35</f>
        <v>1928.3178700000001</v>
      </c>
      <c r="D39" s="27">
        <f t="shared" ref="D39:Z39" si="1">D15+D19+D23+D27+D31+D35</f>
        <v>0</v>
      </c>
      <c r="E39" s="27">
        <f t="shared" si="1"/>
        <v>0</v>
      </c>
      <c r="F39" s="27">
        <f t="shared" si="1"/>
        <v>0</v>
      </c>
      <c r="G39" s="27">
        <f t="shared" si="1"/>
        <v>36</v>
      </c>
      <c r="H39" s="27">
        <f t="shared" si="1"/>
        <v>0</v>
      </c>
      <c r="I39" s="27">
        <f t="shared" si="1"/>
        <v>0</v>
      </c>
      <c r="J39" s="27">
        <f t="shared" si="1"/>
        <v>0</v>
      </c>
      <c r="K39" s="27">
        <f t="shared" si="1"/>
        <v>0</v>
      </c>
      <c r="L39" s="27">
        <f t="shared" si="1"/>
        <v>0</v>
      </c>
      <c r="M39" s="27">
        <f t="shared" si="1"/>
        <v>0</v>
      </c>
      <c r="N39" s="27">
        <f t="shared" si="1"/>
        <v>0</v>
      </c>
      <c r="O39" s="27">
        <f t="shared" si="1"/>
        <v>0</v>
      </c>
      <c r="P39" s="27">
        <f t="shared" si="1"/>
        <v>0</v>
      </c>
      <c r="Q39" s="27">
        <f t="shared" si="1"/>
        <v>0</v>
      </c>
      <c r="R39" s="27">
        <f t="shared" si="1"/>
        <v>0</v>
      </c>
      <c r="S39" s="27">
        <f t="shared" si="1"/>
        <v>1928.3178700000001</v>
      </c>
      <c r="T39" s="27">
        <f t="shared" si="1"/>
        <v>0</v>
      </c>
      <c r="U39" s="27">
        <f t="shared" si="1"/>
        <v>0</v>
      </c>
      <c r="V39" s="27">
        <f t="shared" si="1"/>
        <v>0</v>
      </c>
      <c r="W39" s="27">
        <f t="shared" si="1"/>
        <v>36</v>
      </c>
      <c r="X39" s="27">
        <f t="shared" si="1"/>
        <v>0</v>
      </c>
      <c r="Y39" s="27">
        <f t="shared" si="1"/>
        <v>0</v>
      </c>
      <c r="Z39" s="27">
        <f t="shared" si="1"/>
        <v>0</v>
      </c>
    </row>
    <row r="40" spans="1:26" ht="15.75" customHeight="1" thickBot="1">
      <c r="A40" s="169"/>
      <c r="B40" s="4" t="s">
        <v>28</v>
      </c>
      <c r="C40" s="25">
        <f>C39/C39</f>
        <v>1</v>
      </c>
      <c r="D40" s="14"/>
      <c r="E40" s="14"/>
      <c r="F40" s="14"/>
      <c r="G40" s="25">
        <f>G39/G39</f>
        <v>1</v>
      </c>
      <c r="H40" s="14"/>
      <c r="I40" s="14"/>
      <c r="J40" s="14"/>
      <c r="K40" s="25"/>
      <c r="L40" s="14"/>
      <c r="M40" s="14"/>
      <c r="N40" s="14"/>
      <c r="O40" s="25"/>
      <c r="P40" s="14"/>
      <c r="Q40" s="14"/>
      <c r="R40" s="14"/>
      <c r="S40" s="25"/>
      <c r="T40" s="14"/>
      <c r="U40" s="14"/>
      <c r="V40" s="14"/>
      <c r="W40" s="25"/>
      <c r="X40" s="14"/>
      <c r="Y40" s="14"/>
      <c r="Z40" s="14"/>
    </row>
    <row r="41" spans="1:26" ht="15.75" thickBot="1">
      <c r="A41" s="180" t="s">
        <v>33</v>
      </c>
      <c r="B41" s="181"/>
      <c r="C41" s="170">
        <f>IF(C39=0,0,C39/C37)</f>
        <v>0.64987577421046416</v>
      </c>
      <c r="D41" s="171"/>
      <c r="E41" s="171"/>
      <c r="F41" s="172"/>
      <c r="G41" s="170">
        <f>IF(G39=0,0,G39/G37)</f>
        <v>0.8571428571428571</v>
      </c>
      <c r="H41" s="171"/>
      <c r="I41" s="171"/>
      <c r="J41" s="172"/>
      <c r="K41" s="170">
        <f t="shared" ref="K41" si="2">IF(K39=0,0,K39/K37)</f>
        <v>0</v>
      </c>
      <c r="L41" s="171"/>
      <c r="M41" s="171"/>
      <c r="N41" s="172"/>
      <c r="O41" s="170">
        <f>IF(O39=0,0,O39/O37)</f>
        <v>0</v>
      </c>
      <c r="P41" s="171"/>
      <c r="Q41" s="171"/>
      <c r="R41" s="172"/>
      <c r="S41" s="170">
        <f t="shared" ref="S41" si="3">IF(S39=0,0,S39/S37)</f>
        <v>0.64987577421046416</v>
      </c>
      <c r="T41" s="171"/>
      <c r="U41" s="171"/>
      <c r="V41" s="172"/>
      <c r="W41" s="170">
        <f t="shared" ref="W41" si="4">IF(W39=0,0,W39/W37)</f>
        <v>0.8571428571428571</v>
      </c>
      <c r="X41" s="171"/>
      <c r="Y41" s="171"/>
      <c r="Z41" s="172"/>
    </row>
    <row r="43" spans="1:26">
      <c r="C43" s="44"/>
      <c r="D43" s="44"/>
      <c r="E43" s="64"/>
      <c r="F43" s="64"/>
      <c r="G43" s="44"/>
      <c r="H43" s="44"/>
      <c r="I43" s="44"/>
      <c r="J43" s="44"/>
      <c r="K43" s="44"/>
      <c r="L43" s="44"/>
      <c r="M43" s="64"/>
      <c r="N43" s="64"/>
      <c r="O43" s="44"/>
      <c r="P43" s="44"/>
      <c r="Q43" s="44"/>
      <c r="R43" s="44"/>
      <c r="S43" s="44"/>
      <c r="T43" s="44"/>
      <c r="U43" s="64"/>
      <c r="V43" s="64"/>
      <c r="W43" s="44"/>
      <c r="X43" s="44"/>
      <c r="Y43" s="44"/>
      <c r="Z43" s="44"/>
    </row>
    <row r="47" spans="1:26">
      <c r="A47" t="s">
        <v>205</v>
      </c>
    </row>
    <row r="48" spans="1:26">
      <c r="C48" t="s">
        <v>17</v>
      </c>
      <c r="I48" s="160" t="s">
        <v>36</v>
      </c>
      <c r="J48" s="160"/>
      <c r="Q48" s="44"/>
      <c r="R48" s="44"/>
      <c r="Y48" s="44"/>
      <c r="Z48" s="44"/>
    </row>
  </sheetData>
  <mergeCells count="32">
    <mergeCell ref="A6:J6"/>
    <mergeCell ref="A33:A36"/>
    <mergeCell ref="G41:J41"/>
    <mergeCell ref="A29:A32"/>
    <mergeCell ref="A41:B41"/>
    <mergeCell ref="C10:J10"/>
    <mergeCell ref="I48:J48"/>
    <mergeCell ref="A13:A16"/>
    <mergeCell ref="A10:A12"/>
    <mergeCell ref="B10:B12"/>
    <mergeCell ref="A17:A20"/>
    <mergeCell ref="A21:A24"/>
    <mergeCell ref="K10:R10"/>
    <mergeCell ref="S10:Z10"/>
    <mergeCell ref="A37:A40"/>
    <mergeCell ref="C41:F41"/>
    <mergeCell ref="K41:N41"/>
    <mergeCell ref="S41:V41"/>
    <mergeCell ref="C11:F11"/>
    <mergeCell ref="G11:J11"/>
    <mergeCell ref="K11:N11"/>
    <mergeCell ref="O11:R11"/>
    <mergeCell ref="S11:V11"/>
    <mergeCell ref="W41:Z41"/>
    <mergeCell ref="A25:A28"/>
    <mergeCell ref="W11:Z11"/>
    <mergeCell ref="O41:R41"/>
    <mergeCell ref="W8:Z8"/>
    <mergeCell ref="W4:Z4"/>
    <mergeCell ref="W5:Z5"/>
    <mergeCell ref="W6:Z6"/>
    <mergeCell ref="W7:Z7"/>
  </mergeCells>
  <pageMargins left="0.36" right="0.2" top="0.5" bottom="0.5" header="0.3" footer="0.3"/>
  <pageSetup scale="4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AY34"/>
  <sheetViews>
    <sheetView zoomScaleNormal="100" workbookViewId="0">
      <selection activeCell="E28" sqref="E28"/>
    </sheetView>
  </sheetViews>
  <sheetFormatPr defaultRowHeight="15"/>
  <cols>
    <col min="1" max="3" width="5.28515625" customWidth="1"/>
    <col min="4" max="4" width="7.42578125" customWidth="1"/>
    <col min="5" max="5" width="27.85546875" customWidth="1"/>
    <col min="6" max="6" width="16.42578125" customWidth="1"/>
    <col min="7" max="7" width="18.140625" customWidth="1"/>
    <col min="8" max="8" width="13" customWidth="1"/>
    <col min="9" max="9" width="12.85546875" customWidth="1"/>
    <col min="10" max="10" width="24.5703125" customWidth="1"/>
    <col min="11" max="11" width="12.85546875" customWidth="1"/>
    <col min="12" max="15" width="11.7109375" customWidth="1"/>
    <col min="16" max="17" width="12.85546875" customWidth="1"/>
    <col min="18" max="23" width="13" customWidth="1"/>
  </cols>
  <sheetData>
    <row r="1" spans="1:23">
      <c r="P1" s="55"/>
      <c r="Q1" s="55"/>
      <c r="R1" s="55"/>
      <c r="S1" s="54"/>
      <c r="T1" s="54"/>
      <c r="U1" s="54"/>
      <c r="V1" s="54"/>
      <c r="W1" s="54"/>
    </row>
    <row r="4" spans="1:23" ht="15.75">
      <c r="A4" s="7"/>
      <c r="B4" s="194" t="s">
        <v>246</v>
      </c>
      <c r="C4" s="194"/>
      <c r="D4" s="194"/>
      <c r="E4" s="194"/>
      <c r="F4" s="194"/>
      <c r="G4" s="194"/>
      <c r="H4" s="194"/>
      <c r="I4" s="194"/>
      <c r="J4" s="194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</row>
    <row r="5" spans="1:23" ht="15.75" thickBot="1">
      <c r="A5" s="20"/>
      <c r="B5" s="20"/>
      <c r="C5" s="20"/>
      <c r="D5" s="20"/>
      <c r="E5" s="20"/>
      <c r="F5" s="20"/>
      <c r="G5" s="20"/>
      <c r="H5" s="20"/>
      <c r="I5" s="20"/>
      <c r="J5" s="21"/>
      <c r="K5" s="20"/>
      <c r="L5" s="20"/>
      <c r="M5" s="20"/>
      <c r="N5" s="20"/>
      <c r="O5" s="20"/>
      <c r="P5" s="45"/>
      <c r="Q5" s="45"/>
      <c r="R5" s="20"/>
      <c r="S5" s="20"/>
      <c r="T5" s="20"/>
      <c r="U5" s="20"/>
      <c r="V5" s="20"/>
      <c r="W5" s="20"/>
    </row>
    <row r="6" spans="1:23" ht="24" customHeight="1" thickBot="1">
      <c r="A6" s="190" t="s">
        <v>124</v>
      </c>
      <c r="B6" s="195" t="s">
        <v>0</v>
      </c>
      <c r="C6" s="195" t="s">
        <v>49</v>
      </c>
      <c r="D6" s="195" t="s">
        <v>50</v>
      </c>
      <c r="E6" s="195" t="s">
        <v>51</v>
      </c>
      <c r="F6" s="192" t="s">
        <v>127</v>
      </c>
      <c r="G6" s="192" t="s">
        <v>128</v>
      </c>
      <c r="H6" s="192" t="s">
        <v>55</v>
      </c>
      <c r="I6" s="192" t="s">
        <v>132</v>
      </c>
      <c r="J6" s="192" t="s">
        <v>52</v>
      </c>
      <c r="K6" s="192" t="s">
        <v>129</v>
      </c>
      <c r="L6" s="192" t="s">
        <v>154</v>
      </c>
      <c r="M6" s="192" t="s">
        <v>155</v>
      </c>
      <c r="N6" s="192" t="s">
        <v>156</v>
      </c>
      <c r="O6" s="192" t="s">
        <v>157</v>
      </c>
      <c r="P6" s="192" t="s">
        <v>130</v>
      </c>
      <c r="Q6" s="192" t="s">
        <v>131</v>
      </c>
      <c r="R6" s="197" t="s">
        <v>133</v>
      </c>
      <c r="S6" s="197" t="s">
        <v>158</v>
      </c>
      <c r="T6" s="199" t="s">
        <v>159</v>
      </c>
      <c r="U6" s="200"/>
      <c r="V6" s="200"/>
      <c r="W6" s="201"/>
    </row>
    <row r="7" spans="1:23" ht="113.25" customHeight="1" thickBot="1">
      <c r="A7" s="191"/>
      <c r="B7" s="196"/>
      <c r="C7" s="196"/>
      <c r="D7" s="196"/>
      <c r="E7" s="196"/>
      <c r="F7" s="193"/>
      <c r="G7" s="193"/>
      <c r="H7" s="193"/>
      <c r="I7" s="193"/>
      <c r="J7" s="193"/>
      <c r="K7" s="193"/>
      <c r="L7" s="193"/>
      <c r="M7" s="193"/>
      <c r="N7" s="193"/>
      <c r="O7" s="193"/>
      <c r="P7" s="193"/>
      <c r="Q7" s="193"/>
      <c r="R7" s="198"/>
      <c r="S7" s="198"/>
      <c r="T7" s="56" t="s">
        <v>160</v>
      </c>
      <c r="U7" s="57" t="s">
        <v>161</v>
      </c>
      <c r="V7" s="57" t="s">
        <v>162</v>
      </c>
      <c r="W7" s="57" t="s">
        <v>163</v>
      </c>
    </row>
    <row r="8" spans="1:23" ht="15.75" thickBot="1">
      <c r="A8" s="46">
        <v>1</v>
      </c>
      <c r="B8" s="22">
        <v>2</v>
      </c>
      <c r="C8" s="22">
        <v>3</v>
      </c>
      <c r="D8" s="22">
        <v>4</v>
      </c>
      <c r="E8" s="22">
        <v>5</v>
      </c>
      <c r="F8" s="22">
        <v>6</v>
      </c>
      <c r="G8" s="22">
        <v>7</v>
      </c>
      <c r="H8" s="22">
        <v>8</v>
      </c>
      <c r="I8" s="35">
        <v>9</v>
      </c>
      <c r="J8" s="22">
        <v>10</v>
      </c>
      <c r="K8" s="22">
        <v>11</v>
      </c>
      <c r="L8" s="22">
        <v>12</v>
      </c>
      <c r="M8" s="22">
        <v>13</v>
      </c>
      <c r="N8" s="22">
        <v>14</v>
      </c>
      <c r="O8" s="22">
        <v>15</v>
      </c>
      <c r="P8" s="22">
        <v>16</v>
      </c>
      <c r="Q8" s="22">
        <v>17</v>
      </c>
      <c r="R8" s="47">
        <v>18</v>
      </c>
      <c r="S8" s="47">
        <v>19</v>
      </c>
      <c r="T8" s="47">
        <v>20</v>
      </c>
      <c r="U8" s="47">
        <v>21</v>
      </c>
      <c r="V8" s="47">
        <v>22</v>
      </c>
      <c r="W8" s="47">
        <v>23</v>
      </c>
    </row>
    <row r="9" spans="1:23" ht="27.75" customHeight="1">
      <c r="A9" s="59">
        <v>2017</v>
      </c>
      <c r="B9" s="60">
        <v>1</v>
      </c>
      <c r="C9" s="60">
        <v>11</v>
      </c>
      <c r="D9" s="65" t="s">
        <v>178</v>
      </c>
      <c r="E9" s="42" t="s">
        <v>42</v>
      </c>
      <c r="F9" s="43">
        <v>7560</v>
      </c>
      <c r="G9" s="61"/>
      <c r="H9" s="41">
        <v>7560</v>
      </c>
      <c r="I9" s="62" t="s">
        <v>89</v>
      </c>
      <c r="J9" s="40" t="s">
        <v>48</v>
      </c>
      <c r="K9" s="62" t="s">
        <v>140</v>
      </c>
      <c r="L9" s="62"/>
      <c r="M9" s="62"/>
      <c r="N9" s="62"/>
      <c r="O9" s="62"/>
      <c r="P9" s="62" t="s">
        <v>72</v>
      </c>
      <c r="Q9" s="62" t="str">
        <f>K9</f>
        <v>03.01.2017</v>
      </c>
      <c r="R9" s="63">
        <f>H9</f>
        <v>7560</v>
      </c>
      <c r="S9" s="63"/>
      <c r="T9" s="63"/>
      <c r="U9" s="63"/>
      <c r="V9" s="63"/>
      <c r="W9" s="63"/>
    </row>
    <row r="10" spans="1:23" ht="28.5" customHeight="1">
      <c r="A10" s="49">
        <v>2017</v>
      </c>
      <c r="B10" s="24">
        <v>2</v>
      </c>
      <c r="C10" s="182">
        <v>18</v>
      </c>
      <c r="D10" s="182" t="s">
        <v>185</v>
      </c>
      <c r="E10" s="182" t="s">
        <v>204</v>
      </c>
      <c r="F10" s="58"/>
      <c r="G10" s="184">
        <v>5738.46</v>
      </c>
      <c r="H10" s="37">
        <v>1351.19</v>
      </c>
      <c r="I10" s="38" t="s">
        <v>89</v>
      </c>
      <c r="J10" s="18" t="s">
        <v>74</v>
      </c>
      <c r="K10" s="38" t="s">
        <v>134</v>
      </c>
      <c r="L10" s="38"/>
      <c r="M10" s="38"/>
      <c r="N10" s="38"/>
      <c r="O10" s="38"/>
      <c r="P10" s="36" t="s">
        <v>72</v>
      </c>
      <c r="Q10" s="38" t="str">
        <f>K10</f>
        <v>09.01.2017</v>
      </c>
      <c r="R10" s="50">
        <f>H10</f>
        <v>1351.19</v>
      </c>
      <c r="S10" s="50"/>
      <c r="T10" s="50"/>
      <c r="U10" s="50"/>
      <c r="V10" s="50"/>
      <c r="W10" s="50"/>
    </row>
    <row r="11" spans="1:23" ht="28.5" customHeight="1">
      <c r="A11" s="49">
        <v>2017</v>
      </c>
      <c r="B11" s="24">
        <v>3</v>
      </c>
      <c r="C11" s="186"/>
      <c r="D11" s="186"/>
      <c r="E11" s="186"/>
      <c r="F11" s="58"/>
      <c r="G11" s="188"/>
      <c r="H11" s="37">
        <v>394.64</v>
      </c>
      <c r="I11" s="38" t="s">
        <v>89</v>
      </c>
      <c r="J11" s="18" t="s">
        <v>74</v>
      </c>
      <c r="K11" s="38" t="s">
        <v>139</v>
      </c>
      <c r="L11" s="38"/>
      <c r="M11" s="38"/>
      <c r="N11" s="38"/>
      <c r="O11" s="38"/>
      <c r="P11" s="36" t="s">
        <v>72</v>
      </c>
      <c r="Q11" s="38" t="str">
        <f t="shared" ref="Q11:Q26" si="0">K11</f>
        <v>06.02.2017</v>
      </c>
      <c r="R11" s="50">
        <f t="shared" ref="R11:R26" si="1">H11</f>
        <v>394.64</v>
      </c>
      <c r="S11" s="50"/>
      <c r="T11" s="50"/>
      <c r="U11" s="50"/>
      <c r="V11" s="50"/>
      <c r="W11" s="50"/>
    </row>
    <row r="12" spans="1:23" ht="28.5" customHeight="1">
      <c r="A12" s="48">
        <v>2017</v>
      </c>
      <c r="B12" s="23">
        <v>4</v>
      </c>
      <c r="C12" s="186"/>
      <c r="D12" s="186"/>
      <c r="E12" s="186"/>
      <c r="F12" s="58"/>
      <c r="G12" s="188"/>
      <c r="H12" s="37">
        <v>203.39</v>
      </c>
      <c r="I12" s="38" t="s">
        <v>89</v>
      </c>
      <c r="J12" s="18" t="s">
        <v>75</v>
      </c>
      <c r="K12" s="38" t="s">
        <v>144</v>
      </c>
      <c r="L12" s="38"/>
      <c r="M12" s="38"/>
      <c r="N12" s="38"/>
      <c r="O12" s="38"/>
      <c r="P12" s="36" t="s">
        <v>72</v>
      </c>
      <c r="Q12" s="38" t="str">
        <f t="shared" si="0"/>
        <v>17.02.2017</v>
      </c>
      <c r="R12" s="50">
        <f t="shared" si="1"/>
        <v>203.39</v>
      </c>
      <c r="S12" s="50"/>
      <c r="T12" s="50"/>
      <c r="U12" s="50"/>
      <c r="V12" s="50"/>
      <c r="W12" s="50"/>
    </row>
    <row r="13" spans="1:23" ht="28.5" customHeight="1">
      <c r="A13" s="49">
        <v>2017</v>
      </c>
      <c r="B13" s="24">
        <v>5</v>
      </c>
      <c r="C13" s="186"/>
      <c r="D13" s="186"/>
      <c r="E13" s="186"/>
      <c r="F13" s="58"/>
      <c r="G13" s="188"/>
      <c r="H13" s="37">
        <v>1440.68</v>
      </c>
      <c r="I13" s="38" t="s">
        <v>89</v>
      </c>
      <c r="J13" s="18" t="s">
        <v>74</v>
      </c>
      <c r="K13" s="38" t="s">
        <v>229</v>
      </c>
      <c r="L13" s="38"/>
      <c r="M13" s="38"/>
      <c r="N13" s="38"/>
      <c r="O13" s="38"/>
      <c r="P13" s="36" t="s">
        <v>72</v>
      </c>
      <c r="Q13" s="38" t="str">
        <f t="shared" si="0"/>
        <v>04.04.2017</v>
      </c>
      <c r="R13" s="50">
        <f t="shared" si="1"/>
        <v>1440.68</v>
      </c>
      <c r="S13" s="50"/>
      <c r="T13" s="50"/>
      <c r="U13" s="50"/>
      <c r="V13" s="50"/>
      <c r="W13" s="50"/>
    </row>
    <row r="14" spans="1:23" ht="28.5" customHeight="1">
      <c r="A14" s="49">
        <v>2017</v>
      </c>
      <c r="B14" s="24">
        <v>6</v>
      </c>
      <c r="C14" s="186"/>
      <c r="D14" s="186"/>
      <c r="E14" s="186"/>
      <c r="F14" s="58"/>
      <c r="G14" s="188"/>
      <c r="H14" s="37">
        <v>1378.81</v>
      </c>
      <c r="I14" s="38" t="s">
        <v>89</v>
      </c>
      <c r="J14" s="18" t="s">
        <v>74</v>
      </c>
      <c r="K14" s="38" t="s">
        <v>230</v>
      </c>
      <c r="L14" s="38"/>
      <c r="M14" s="38"/>
      <c r="N14" s="38"/>
      <c r="O14" s="38"/>
      <c r="P14" s="36" t="s">
        <v>72</v>
      </c>
      <c r="Q14" s="38" t="str">
        <f t="shared" si="0"/>
        <v>22.05.2017</v>
      </c>
      <c r="R14" s="50">
        <f t="shared" si="1"/>
        <v>1378.81</v>
      </c>
      <c r="S14" s="50"/>
      <c r="T14" s="50"/>
      <c r="U14" s="50"/>
      <c r="V14" s="50"/>
      <c r="W14" s="50"/>
    </row>
    <row r="15" spans="1:23" ht="28.5" customHeight="1">
      <c r="A15" s="48">
        <v>2017</v>
      </c>
      <c r="B15" s="23">
        <v>7</v>
      </c>
      <c r="C15" s="186"/>
      <c r="D15" s="186"/>
      <c r="E15" s="186"/>
      <c r="F15" s="58"/>
      <c r="G15" s="188"/>
      <c r="H15" s="37">
        <v>364.41</v>
      </c>
      <c r="I15" s="38" t="s">
        <v>89</v>
      </c>
      <c r="J15" s="18" t="s">
        <v>75</v>
      </c>
      <c r="K15" s="38" t="s">
        <v>217</v>
      </c>
      <c r="L15" s="38"/>
      <c r="M15" s="38"/>
      <c r="N15" s="38"/>
      <c r="O15" s="38"/>
      <c r="P15" s="36" t="s">
        <v>72</v>
      </c>
      <c r="Q15" s="38" t="str">
        <f t="shared" si="0"/>
        <v>29.05.2017</v>
      </c>
      <c r="R15" s="50">
        <f t="shared" si="1"/>
        <v>364.41</v>
      </c>
      <c r="S15" s="50"/>
      <c r="T15" s="50"/>
      <c r="U15" s="50"/>
      <c r="V15" s="50"/>
      <c r="W15" s="50"/>
    </row>
    <row r="16" spans="1:23" ht="28.5" customHeight="1">
      <c r="A16" s="48">
        <v>2017</v>
      </c>
      <c r="B16" s="23">
        <v>8</v>
      </c>
      <c r="C16" s="186"/>
      <c r="D16" s="186"/>
      <c r="E16" s="186"/>
      <c r="F16" s="58"/>
      <c r="G16" s="188"/>
      <c r="H16" s="37">
        <v>305.42</v>
      </c>
      <c r="I16" s="38" t="s">
        <v>89</v>
      </c>
      <c r="J16" s="18" t="s">
        <v>231</v>
      </c>
      <c r="K16" s="38" t="s">
        <v>232</v>
      </c>
      <c r="L16" s="38"/>
      <c r="M16" s="38"/>
      <c r="N16" s="38"/>
      <c r="O16" s="38"/>
      <c r="P16" s="36" t="s">
        <v>72</v>
      </c>
      <c r="Q16" s="38" t="str">
        <f t="shared" si="0"/>
        <v>02.06.2017</v>
      </c>
      <c r="R16" s="50">
        <f t="shared" si="1"/>
        <v>305.42</v>
      </c>
      <c r="S16" s="50"/>
      <c r="T16" s="50"/>
      <c r="U16" s="50"/>
      <c r="V16" s="50"/>
      <c r="W16" s="50"/>
    </row>
    <row r="17" spans="1:23" ht="28.5" customHeight="1">
      <c r="A17" s="49">
        <v>2017</v>
      </c>
      <c r="B17" s="24">
        <v>9</v>
      </c>
      <c r="C17" s="187"/>
      <c r="D17" s="187"/>
      <c r="E17" s="187"/>
      <c r="F17" s="58"/>
      <c r="G17" s="189"/>
      <c r="H17" s="37">
        <v>299.92</v>
      </c>
      <c r="I17" s="38" t="s">
        <v>89</v>
      </c>
      <c r="J17" s="18" t="s">
        <v>74</v>
      </c>
      <c r="K17" s="38" t="s">
        <v>212</v>
      </c>
      <c r="L17" s="38"/>
      <c r="M17" s="38"/>
      <c r="N17" s="38"/>
      <c r="O17" s="38"/>
      <c r="P17" s="36" t="s">
        <v>72</v>
      </c>
      <c r="Q17" s="38" t="str">
        <f t="shared" si="0"/>
        <v>05.06.2017</v>
      </c>
      <c r="R17" s="50">
        <f t="shared" si="1"/>
        <v>299.92</v>
      </c>
      <c r="S17" s="50"/>
      <c r="T17" s="50"/>
      <c r="U17" s="50"/>
      <c r="V17" s="50"/>
      <c r="W17" s="50"/>
    </row>
    <row r="18" spans="1:23" ht="51" customHeight="1">
      <c r="A18" s="49">
        <v>2017</v>
      </c>
      <c r="B18" s="24">
        <v>10</v>
      </c>
      <c r="C18" s="182">
        <v>19</v>
      </c>
      <c r="D18" s="182" t="s">
        <v>186</v>
      </c>
      <c r="E18" s="19" t="s">
        <v>81</v>
      </c>
      <c r="F18" s="58"/>
      <c r="G18" s="184">
        <v>7298.46</v>
      </c>
      <c r="H18" s="37">
        <v>313.56</v>
      </c>
      <c r="I18" s="38" t="s">
        <v>89</v>
      </c>
      <c r="J18" s="18" t="s">
        <v>77</v>
      </c>
      <c r="K18" s="38" t="s">
        <v>145</v>
      </c>
      <c r="L18" s="38"/>
      <c r="M18" s="38"/>
      <c r="N18" s="38"/>
      <c r="O18" s="38"/>
      <c r="P18" s="36" t="s">
        <v>72</v>
      </c>
      <c r="Q18" s="38" t="str">
        <f t="shared" si="0"/>
        <v>22.02.2017</v>
      </c>
      <c r="R18" s="50">
        <f t="shared" si="1"/>
        <v>313.56</v>
      </c>
      <c r="S18" s="50"/>
      <c r="T18" s="50"/>
      <c r="U18" s="50"/>
      <c r="V18" s="50"/>
      <c r="W18" s="50"/>
    </row>
    <row r="19" spans="1:23" ht="51" customHeight="1">
      <c r="A19" s="49">
        <v>2017</v>
      </c>
      <c r="B19" s="23">
        <v>11</v>
      </c>
      <c r="C19" s="186"/>
      <c r="D19" s="186"/>
      <c r="E19" s="19" t="s">
        <v>80</v>
      </c>
      <c r="F19" s="58"/>
      <c r="G19" s="188"/>
      <c r="H19" s="37">
        <v>266.95</v>
      </c>
      <c r="I19" s="38" t="s">
        <v>89</v>
      </c>
      <c r="J19" s="18" t="s">
        <v>146</v>
      </c>
      <c r="K19" s="38" t="s">
        <v>142</v>
      </c>
      <c r="L19" s="38"/>
      <c r="M19" s="38"/>
      <c r="N19" s="38"/>
      <c r="O19" s="38"/>
      <c r="P19" s="36" t="s">
        <v>72</v>
      </c>
      <c r="Q19" s="38" t="str">
        <f t="shared" si="0"/>
        <v>13.03.2017</v>
      </c>
      <c r="R19" s="50">
        <f t="shared" si="1"/>
        <v>266.95</v>
      </c>
      <c r="S19" s="50"/>
      <c r="T19" s="50"/>
      <c r="U19" s="50"/>
      <c r="V19" s="50"/>
      <c r="W19" s="50"/>
    </row>
    <row r="20" spans="1:23" ht="51" customHeight="1">
      <c r="A20" s="48">
        <v>2017</v>
      </c>
      <c r="B20" s="23">
        <v>12</v>
      </c>
      <c r="C20" s="186"/>
      <c r="D20" s="186"/>
      <c r="E20" s="19" t="s">
        <v>147</v>
      </c>
      <c r="F20" s="58"/>
      <c r="G20" s="188"/>
      <c r="H20" s="37">
        <v>3993.2</v>
      </c>
      <c r="I20" s="38" t="s">
        <v>89</v>
      </c>
      <c r="J20" s="18" t="s">
        <v>148</v>
      </c>
      <c r="K20" s="38" t="s">
        <v>139</v>
      </c>
      <c r="L20" s="38"/>
      <c r="M20" s="38"/>
      <c r="N20" s="38"/>
      <c r="O20" s="38"/>
      <c r="P20" s="36" t="s">
        <v>72</v>
      </c>
      <c r="Q20" s="38" t="str">
        <f t="shared" si="0"/>
        <v>06.02.2017</v>
      </c>
      <c r="R20" s="50">
        <f t="shared" si="1"/>
        <v>3993.2</v>
      </c>
      <c r="S20" s="50"/>
      <c r="T20" s="50"/>
      <c r="U20" s="50"/>
      <c r="V20" s="50"/>
      <c r="W20" s="50"/>
    </row>
    <row r="21" spans="1:23" ht="51" customHeight="1">
      <c r="A21" s="48">
        <v>2017</v>
      </c>
      <c r="B21" s="23">
        <v>13</v>
      </c>
      <c r="C21" s="187"/>
      <c r="D21" s="187"/>
      <c r="E21" s="19" t="s">
        <v>233</v>
      </c>
      <c r="F21" s="58"/>
      <c r="G21" s="189"/>
      <c r="H21" s="37">
        <v>2724.75</v>
      </c>
      <c r="I21" s="38" t="s">
        <v>89</v>
      </c>
      <c r="J21" s="18" t="s">
        <v>234</v>
      </c>
      <c r="K21" s="38" t="s">
        <v>235</v>
      </c>
      <c r="L21" s="38"/>
      <c r="M21" s="38"/>
      <c r="N21" s="38"/>
      <c r="O21" s="38"/>
      <c r="P21" s="36" t="s">
        <v>72</v>
      </c>
      <c r="Q21" s="38" t="str">
        <f t="shared" si="0"/>
        <v>19.04.2017</v>
      </c>
      <c r="R21" s="50">
        <f t="shared" si="1"/>
        <v>2724.75</v>
      </c>
      <c r="S21" s="50"/>
      <c r="T21" s="50"/>
      <c r="U21" s="50"/>
      <c r="V21" s="50"/>
      <c r="W21" s="50"/>
    </row>
    <row r="22" spans="1:23" ht="51" customHeight="1">
      <c r="A22" s="49">
        <v>2017</v>
      </c>
      <c r="B22" s="24">
        <v>14</v>
      </c>
      <c r="C22" s="123">
        <v>20</v>
      </c>
      <c r="D22" s="17" t="s">
        <v>187</v>
      </c>
      <c r="E22" s="19" t="s">
        <v>82</v>
      </c>
      <c r="F22" s="39"/>
      <c r="G22" s="39">
        <v>3632</v>
      </c>
      <c r="H22" s="37">
        <v>3632</v>
      </c>
      <c r="I22" s="38" t="s">
        <v>89</v>
      </c>
      <c r="J22" s="18" t="s">
        <v>76</v>
      </c>
      <c r="K22" s="38" t="s">
        <v>142</v>
      </c>
      <c r="L22" s="38"/>
      <c r="M22" s="38"/>
      <c r="N22" s="38"/>
      <c r="O22" s="38"/>
      <c r="P22" s="36" t="s">
        <v>72</v>
      </c>
      <c r="Q22" s="38" t="str">
        <f t="shared" si="0"/>
        <v>13.03.2017</v>
      </c>
      <c r="R22" s="50">
        <f t="shared" si="1"/>
        <v>3632</v>
      </c>
      <c r="S22" s="50"/>
      <c r="T22" s="50"/>
      <c r="U22" s="50"/>
      <c r="V22" s="50"/>
      <c r="W22" s="50"/>
    </row>
    <row r="23" spans="1:23" ht="53.25" customHeight="1">
      <c r="A23" s="49">
        <v>2017</v>
      </c>
      <c r="B23" s="24">
        <v>15</v>
      </c>
      <c r="C23" s="182">
        <v>21</v>
      </c>
      <c r="D23" s="182" t="s">
        <v>188</v>
      </c>
      <c r="E23" s="19" t="s">
        <v>87</v>
      </c>
      <c r="F23" s="39"/>
      <c r="G23" s="184">
        <v>1906.56</v>
      </c>
      <c r="H23" s="37">
        <v>106.78</v>
      </c>
      <c r="I23" s="38" t="s">
        <v>89</v>
      </c>
      <c r="J23" s="18" t="s">
        <v>149</v>
      </c>
      <c r="K23" s="38" t="s">
        <v>150</v>
      </c>
      <c r="L23" s="38"/>
      <c r="M23" s="38"/>
      <c r="N23" s="38"/>
      <c r="O23" s="38"/>
      <c r="P23" s="36" t="s">
        <v>72</v>
      </c>
      <c r="Q23" s="38" t="str">
        <f t="shared" si="0"/>
        <v>23.02.2017</v>
      </c>
      <c r="R23" s="50">
        <f t="shared" si="1"/>
        <v>106.78</v>
      </c>
      <c r="S23" s="50"/>
      <c r="T23" s="50"/>
      <c r="U23" s="50"/>
      <c r="V23" s="50"/>
      <c r="W23" s="50"/>
    </row>
    <row r="24" spans="1:23" ht="53.25" customHeight="1">
      <c r="A24" s="49">
        <v>2017</v>
      </c>
      <c r="B24" s="24">
        <v>16</v>
      </c>
      <c r="C24" s="186"/>
      <c r="D24" s="186"/>
      <c r="E24" s="19" t="s">
        <v>87</v>
      </c>
      <c r="F24" s="39"/>
      <c r="G24" s="188"/>
      <c r="H24" s="37">
        <v>1273.25</v>
      </c>
      <c r="I24" s="38" t="s">
        <v>89</v>
      </c>
      <c r="J24" s="18" t="s">
        <v>149</v>
      </c>
      <c r="K24" s="38" t="s">
        <v>236</v>
      </c>
      <c r="L24" s="38"/>
      <c r="M24" s="38"/>
      <c r="N24" s="38"/>
      <c r="O24" s="38"/>
      <c r="P24" s="36" t="s">
        <v>72</v>
      </c>
      <c r="Q24" s="38" t="str">
        <f t="shared" si="0"/>
        <v>24.04.2017</v>
      </c>
      <c r="R24" s="50">
        <f t="shared" si="1"/>
        <v>1273.25</v>
      </c>
      <c r="S24" s="50"/>
      <c r="T24" s="50"/>
      <c r="U24" s="50"/>
      <c r="V24" s="50"/>
      <c r="W24" s="50"/>
    </row>
    <row r="25" spans="1:23" ht="53.25" customHeight="1">
      <c r="A25" s="49">
        <v>2017</v>
      </c>
      <c r="B25" s="24">
        <v>17</v>
      </c>
      <c r="C25" s="187"/>
      <c r="D25" s="187"/>
      <c r="E25" s="19" t="s">
        <v>87</v>
      </c>
      <c r="F25" s="39"/>
      <c r="G25" s="189"/>
      <c r="H25" s="37">
        <v>526.53</v>
      </c>
      <c r="I25" s="38" t="s">
        <v>89</v>
      </c>
      <c r="J25" s="18" t="s">
        <v>149</v>
      </c>
      <c r="K25" s="38" t="s">
        <v>237</v>
      </c>
      <c r="L25" s="38"/>
      <c r="M25" s="38"/>
      <c r="N25" s="38"/>
      <c r="O25" s="38"/>
      <c r="P25" s="36" t="s">
        <v>72</v>
      </c>
      <c r="Q25" s="38" t="str">
        <f t="shared" ref="Q25" si="2">K25</f>
        <v>30.05.2017</v>
      </c>
      <c r="R25" s="50">
        <f t="shared" ref="R25" si="3">H25</f>
        <v>526.53</v>
      </c>
      <c r="S25" s="50"/>
      <c r="T25" s="50"/>
      <c r="U25" s="50"/>
      <c r="V25" s="50"/>
      <c r="W25" s="50"/>
    </row>
    <row r="26" spans="1:23" ht="51" customHeight="1">
      <c r="A26" s="49">
        <v>2017</v>
      </c>
      <c r="B26" s="24">
        <v>18</v>
      </c>
      <c r="C26" s="17">
        <v>22</v>
      </c>
      <c r="D26" s="17" t="s">
        <v>189</v>
      </c>
      <c r="E26" s="19" t="s">
        <v>78</v>
      </c>
      <c r="F26" s="39"/>
      <c r="G26" s="39">
        <v>439.96</v>
      </c>
      <c r="H26" s="37">
        <v>439.96</v>
      </c>
      <c r="I26" s="132" t="s">
        <v>89</v>
      </c>
      <c r="J26" s="18" t="s">
        <v>79</v>
      </c>
      <c r="K26" s="132" t="s">
        <v>151</v>
      </c>
      <c r="L26" s="132"/>
      <c r="M26" s="132"/>
      <c r="N26" s="132"/>
      <c r="O26" s="132"/>
      <c r="P26" s="132" t="s">
        <v>72</v>
      </c>
      <c r="Q26" s="132" t="str">
        <f t="shared" si="0"/>
        <v>21.03.2017</v>
      </c>
      <c r="R26" s="50">
        <f t="shared" si="1"/>
        <v>439.96</v>
      </c>
      <c r="S26" s="50"/>
      <c r="T26" s="50"/>
      <c r="U26" s="50"/>
      <c r="V26" s="50"/>
      <c r="W26" s="50"/>
    </row>
    <row r="27" spans="1:23" ht="51" customHeight="1">
      <c r="A27" s="49">
        <v>2017</v>
      </c>
      <c r="B27" s="24">
        <v>19</v>
      </c>
      <c r="C27" s="182">
        <v>36</v>
      </c>
      <c r="D27" s="182" t="s">
        <v>248</v>
      </c>
      <c r="E27" s="19" t="s">
        <v>251</v>
      </c>
      <c r="F27" s="39"/>
      <c r="G27" s="184">
        <v>9562.64</v>
      </c>
      <c r="H27" s="37">
        <v>7324.5</v>
      </c>
      <c r="I27" s="132" t="s">
        <v>89</v>
      </c>
      <c r="J27" s="18" t="s">
        <v>84</v>
      </c>
      <c r="K27" s="132" t="s">
        <v>250</v>
      </c>
      <c r="L27" s="132"/>
      <c r="M27" s="132"/>
      <c r="N27" s="132"/>
      <c r="O27" s="132"/>
      <c r="P27" s="132" t="s">
        <v>72</v>
      </c>
      <c r="Q27" s="132" t="str">
        <f t="shared" ref="Q27" si="4">K27</f>
        <v>15.05.2017</v>
      </c>
      <c r="R27" s="50">
        <f t="shared" ref="R27" si="5">H27</f>
        <v>7324.5</v>
      </c>
      <c r="S27" s="50"/>
      <c r="T27" s="50"/>
      <c r="U27" s="50"/>
      <c r="V27" s="50"/>
      <c r="W27" s="50"/>
    </row>
    <row r="28" spans="1:23" ht="51" customHeight="1" thickBot="1">
      <c r="A28" s="125">
        <v>2017</v>
      </c>
      <c r="B28" s="126">
        <v>20</v>
      </c>
      <c r="C28" s="183"/>
      <c r="D28" s="183"/>
      <c r="E28" s="127" t="s">
        <v>254</v>
      </c>
      <c r="F28" s="128"/>
      <c r="G28" s="185"/>
      <c r="H28" s="129">
        <v>2238.14</v>
      </c>
      <c r="I28" s="51" t="s">
        <v>89</v>
      </c>
      <c r="J28" s="130" t="s">
        <v>253</v>
      </c>
      <c r="K28" s="51" t="s">
        <v>250</v>
      </c>
      <c r="L28" s="51"/>
      <c r="M28" s="51"/>
      <c r="N28" s="51"/>
      <c r="O28" s="51"/>
      <c r="P28" s="51" t="s">
        <v>252</v>
      </c>
      <c r="Q28" s="51" t="str">
        <f t="shared" ref="Q28" si="6">K28</f>
        <v>15.05.2017</v>
      </c>
      <c r="R28" s="131">
        <f t="shared" ref="R28" si="7">H28</f>
        <v>2238.14</v>
      </c>
      <c r="S28" s="131"/>
      <c r="T28" s="131"/>
      <c r="U28" s="131"/>
      <c r="V28" s="131"/>
      <c r="W28" s="131"/>
    </row>
    <row r="33" spans="1:51" s="2" customFormat="1" ht="14.25">
      <c r="A33" s="1" t="s">
        <v>14</v>
      </c>
      <c r="B33" s="1"/>
      <c r="C33" s="1"/>
      <c r="D33" s="1"/>
      <c r="E33" s="3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</row>
    <row r="34" spans="1:51" s="2" customFormat="1" ht="14.25">
      <c r="A34" s="1" t="s">
        <v>73</v>
      </c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6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</row>
  </sheetData>
  <mergeCells count="34">
    <mergeCell ref="S6:S7"/>
    <mergeCell ref="T6:W6"/>
    <mergeCell ref="N6:N7"/>
    <mergeCell ref="O6:O7"/>
    <mergeCell ref="R6:R7"/>
    <mergeCell ref="P6:P7"/>
    <mergeCell ref="Q6:Q7"/>
    <mergeCell ref="L6:L7"/>
    <mergeCell ref="M6:M7"/>
    <mergeCell ref="B6:B7"/>
    <mergeCell ref="C6:C7"/>
    <mergeCell ref="D6:D7"/>
    <mergeCell ref="E6:E7"/>
    <mergeCell ref="G6:G7"/>
    <mergeCell ref="H6:H7"/>
    <mergeCell ref="J6:J7"/>
    <mergeCell ref="K6:K7"/>
    <mergeCell ref="I6:I7"/>
    <mergeCell ref="G10:G17"/>
    <mergeCell ref="C18:C21"/>
    <mergeCell ref="D18:D21"/>
    <mergeCell ref="G18:G21"/>
    <mergeCell ref="B4:J4"/>
    <mergeCell ref="A6:A7"/>
    <mergeCell ref="F6:F7"/>
    <mergeCell ref="C10:C17"/>
    <mergeCell ref="D10:D17"/>
    <mergeCell ref="E10:E17"/>
    <mergeCell ref="C27:C28"/>
    <mergeCell ref="D27:D28"/>
    <mergeCell ref="G27:G28"/>
    <mergeCell ref="C23:C25"/>
    <mergeCell ref="D23:D25"/>
    <mergeCell ref="G23:G25"/>
  </mergeCells>
  <pageMargins left="0.17" right="0.18" top="0.23" bottom="0.26" header="0.17" footer="0.2"/>
  <pageSetup scale="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Приложение №12</vt:lpstr>
      <vt:lpstr>Приложение №16</vt:lpstr>
      <vt:lpstr>Приложение №18</vt:lpstr>
      <vt:lpstr>'Приложение №12'!Print_Area</vt:lpstr>
      <vt:lpstr>'Приложение №16'!Print_Area</vt:lpstr>
      <vt:lpstr>'Приложение №18'!Print_Area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Mariam Kaladze</dc:creator>
  <cp:lastModifiedBy>agorelishvili</cp:lastModifiedBy>
  <cp:lastPrinted>2017-07-26T08:19:17Z</cp:lastPrinted>
  <dcterms:created xsi:type="dcterms:W3CDTF">2013-04-08T12:52:35Z</dcterms:created>
  <dcterms:modified xsi:type="dcterms:W3CDTF">2017-11-21T09:48:27Z</dcterms:modified>
</cp:coreProperties>
</file>